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Server11\D\F\1. DOKUMENTI\Dokumenti 2026\Jednostavna nabava\04. Izgradnja igrališta u naselju Podvornica\"/>
    </mc:Choice>
  </mc:AlternateContent>
  <xr:revisionPtr revIDLastSave="0" documentId="13_ncr:1_{9AF579EE-4782-4E1A-837E-F36771EC1001}" xr6:coauthVersionLast="47" xr6:coauthVersionMax="47" xr10:uidLastSave="{00000000-0000-0000-0000-000000000000}"/>
  <bookViews>
    <workbookView xWindow="-120" yWindow="-120" windowWidth="29040" windowHeight="15840" tabRatio="862" activeTab="4" xr2:uid="{00000000-000D-0000-FFFF-FFFF00000000}"/>
  </bookViews>
  <sheets>
    <sheet name="NASLOVNICA" sheetId="15" r:id="rId1"/>
    <sheet name="SADRŽAJ" sheetId="16" r:id="rId2"/>
    <sheet name="OPĆI I POSEBNI UVJETI GRAĐENJA" sheetId="22" r:id="rId3"/>
    <sheet name="OPĆI UVJETI_GRAĐ" sheetId="37" r:id="rId4"/>
    <sheet name="A_GRAĐ-OBRT" sheetId="1" r:id="rId5"/>
  </sheets>
  <definedNames>
    <definedName name="_xlnm.Print_Titles" localSheetId="4">'A_GRAĐ-OBRT'!$1:$8</definedName>
    <definedName name="_xlnm.Print_Area" localSheetId="4">'A_GRAĐ-OBRT'!$A$1:$F$247</definedName>
    <definedName name="_xlnm.Print_Area" localSheetId="0">NASLOVNICA!$A$1:$J$32</definedName>
    <definedName name="_xlnm.Print_Area" localSheetId="2">'OPĆI I POSEBNI UVJETI GRAĐENJA'!$A$1:$A$73</definedName>
    <definedName name="_xlnm.Print_Area" localSheetId="3">'OPĆI UVJETI_GRAĐ'!$A$1:$A$27</definedName>
    <definedName name="_xlnm.Print_Area" localSheetId="1">SADRŽAJ!$A$1:$C$29</definedName>
  </definedNames>
  <calcPr calcId="191029"/>
</workbook>
</file>

<file path=xl/calcChain.xml><?xml version="1.0" encoding="utf-8"?>
<calcChain xmlns="http://schemas.openxmlformats.org/spreadsheetml/2006/main">
  <c r="D66" i="1" l="1"/>
  <c r="F216" i="1" l="1"/>
  <c r="F141" i="1"/>
  <c r="F140" i="1"/>
  <c r="F139" i="1"/>
  <c r="F138" i="1"/>
  <c r="A138" i="1"/>
  <c r="A139" i="1" s="1"/>
  <c r="A140" i="1" s="1"/>
  <c r="A141" i="1" s="1"/>
  <c r="F137" i="1"/>
  <c r="D210" i="1"/>
  <c r="F210" i="1" s="1"/>
  <c r="F213" i="1"/>
  <c r="F204" i="1"/>
  <c r="F201" i="1"/>
  <c r="F218" i="1" l="1"/>
  <c r="D52" i="1"/>
  <c r="F155" i="1" l="1"/>
  <c r="F55" i="1"/>
  <c r="A151" i="1"/>
  <c r="D90" i="1"/>
  <c r="F187" i="1"/>
  <c r="F186" i="1"/>
  <c r="A186" i="1"/>
  <c r="A187" i="1" s="1"/>
  <c r="F185" i="1"/>
  <c r="F158" i="1"/>
  <c r="D180" i="1"/>
  <c r="F180" i="1" s="1"/>
  <c r="F169" i="1"/>
  <c r="F151" i="1"/>
  <c r="F150" i="1"/>
  <c r="F131" i="1"/>
  <c r="F129" i="1"/>
  <c r="F130" i="1"/>
  <c r="A129" i="1"/>
  <c r="A130" i="1" s="1"/>
  <c r="A131" i="1" s="1"/>
  <c r="A132" i="1" s="1"/>
  <c r="F128" i="1"/>
  <c r="F123" i="1"/>
  <c r="F122" i="1"/>
  <c r="F121" i="1"/>
  <c r="F120" i="1"/>
  <c r="F119" i="1"/>
  <c r="A119" i="1"/>
  <c r="A120" i="1" s="1"/>
  <c r="A121" i="1" s="1"/>
  <c r="A122" i="1" s="1"/>
  <c r="A123" i="1" s="1"/>
  <c r="F118" i="1"/>
  <c r="D107" i="1"/>
  <c r="F107" i="1" s="1"/>
  <c r="F103" i="1"/>
  <c r="F132" i="1" l="1"/>
  <c r="F143" i="1" s="1"/>
  <c r="F94" i="1" l="1"/>
  <c r="F90" i="1"/>
  <c r="F86" i="1"/>
  <c r="F74" i="1"/>
  <c r="F82" i="1"/>
  <c r="F66" i="1"/>
  <c r="D65" i="1"/>
  <c r="F65" i="1" s="1"/>
  <c r="A66" i="1"/>
  <c r="F12" i="1"/>
  <c r="F78" i="1"/>
  <c r="F61" i="1"/>
  <c r="F60" i="1"/>
  <c r="A60" i="1"/>
  <c r="A61" i="1" s="1"/>
  <c r="F59" i="1"/>
  <c r="F52" i="1"/>
  <c r="F46" i="1"/>
  <c r="F39" i="1"/>
  <c r="F40" i="1"/>
  <c r="A40" i="1"/>
  <c r="F35" i="1"/>
  <c r="F34" i="1"/>
  <c r="F33" i="1"/>
  <c r="A33" i="1"/>
  <c r="A34" i="1" s="1"/>
  <c r="A35" i="1" s="1"/>
  <c r="F32" i="1"/>
  <c r="F20" i="1"/>
  <c r="F24" i="1" l="1"/>
  <c r="F28" i="1"/>
  <c r="F16" i="1"/>
  <c r="B234" i="1" l="1"/>
  <c r="F189" i="1" l="1"/>
  <c r="F109" i="1" l="1"/>
  <c r="F68" i="1" l="1"/>
  <c r="A1" i="1"/>
  <c r="A192" i="1" l="1"/>
  <c r="A146" i="1"/>
  <c r="A112" i="1"/>
  <c r="A71" i="1"/>
  <c r="B5" i="16"/>
  <c r="A194" i="1" l="1"/>
  <c r="A73" i="1"/>
  <c r="A76" i="1" s="1"/>
  <c r="A80" i="1" s="1"/>
  <c r="A114" i="1"/>
  <c r="A125" i="1" s="1"/>
  <c r="B143" i="1"/>
  <c r="B189" i="1"/>
  <c r="A148" i="1"/>
  <c r="A153" i="1" s="1"/>
  <c r="B218" i="1"/>
  <c r="B109" i="1"/>
  <c r="A2" i="1"/>
  <c r="A134" i="1" l="1"/>
  <c r="A203" i="1"/>
  <c r="A157" i="1"/>
  <c r="A160" i="1" s="1"/>
  <c r="A171" i="1" s="1"/>
  <c r="A84" i="1"/>
  <c r="A88" i="1" s="1"/>
  <c r="A206" i="1" l="1"/>
  <c r="A182" i="1"/>
  <c r="A92" i="1"/>
  <c r="A96" i="1" s="1"/>
  <c r="A212" i="1" l="1"/>
  <c r="A215" i="1" s="1"/>
  <c r="A105" i="1"/>
  <c r="A9" i="1"/>
  <c r="A11" i="1" l="1"/>
  <c r="A14" i="1" s="1"/>
  <c r="A18" i="1" s="1"/>
  <c r="B68" i="1"/>
  <c r="A22" i="1" l="1"/>
  <c r="A26" i="1" l="1"/>
  <c r="A30" i="1" s="1"/>
  <c r="B222" i="1"/>
  <c r="A37" i="1" l="1"/>
  <c r="A42" i="1" s="1"/>
  <c r="A48" i="1" s="1"/>
  <c r="A54" i="1" s="1"/>
  <c r="B3" i="16" l="1"/>
  <c r="B7" i="16"/>
  <c r="A7" i="16"/>
  <c r="F232" i="1"/>
  <c r="F230" i="1"/>
  <c r="F228" i="1"/>
  <c r="F226" i="1"/>
  <c r="F224" i="1"/>
  <c r="B224" i="1"/>
  <c r="B226" i="1"/>
  <c r="B228" i="1"/>
  <c r="B230" i="1"/>
  <c r="B232" i="1"/>
  <c r="A232" i="1"/>
  <c r="A230" i="1"/>
  <c r="A228" i="1"/>
  <c r="A226" i="1"/>
  <c r="A224" i="1"/>
  <c r="F234" i="1" l="1"/>
  <c r="F236" i="1" s="1"/>
  <c r="F238" i="1" s="1"/>
  <c r="A57" i="1" l="1"/>
  <c r="A63" i="1" s="1"/>
</calcChain>
</file>

<file path=xl/sharedStrings.xml><?xml version="1.0" encoding="utf-8"?>
<sst xmlns="http://schemas.openxmlformats.org/spreadsheetml/2006/main" count="331" uniqueCount="239">
  <si>
    <t>BETONSKI I ARMIRANOBETONSKI RADOVI</t>
  </si>
  <si>
    <t>Br.st.</t>
  </si>
  <si>
    <t>Jed. mjere</t>
  </si>
  <si>
    <t>Količina</t>
  </si>
  <si>
    <t xml:space="preserve">Jedinična cijena </t>
  </si>
  <si>
    <t xml:space="preserve">SADRŽAJ STAVKE </t>
  </si>
  <si>
    <t>TROŠKOVNIK RADOVA</t>
  </si>
  <si>
    <t>A.</t>
  </si>
  <si>
    <t>UKUPNO</t>
  </si>
  <si>
    <t>SADRŽAJ:</t>
  </si>
  <si>
    <t>-</t>
  </si>
  <si>
    <t>BRAVARSKI RADOVI</t>
  </si>
  <si>
    <t xml:space="preserve">INVESTITOR: </t>
  </si>
  <si>
    <t xml:space="preserve">GRAĐEVINA: </t>
  </si>
  <si>
    <t>Ukoliko su u troškovniku propisani sistemi materijala za izvođenje pojedinih radova ( npr. hidroizolacije) treba ih izvesti prema uputama proizvođača, i to osposobljeni izvođači za pojedine vrste radova i specifične materijale.</t>
  </si>
  <si>
    <t>Sve radove izvesti od materijala propisane kvalitete prema nacrtima, opisu, detaljima, pismenim nalozima, ali sve u okviru ponuđene jedinične cijene. Sve štete učinjene prigodom rada na vlastitim ili tuđim radovima i materijalima uklonit će se na račun počinitelja. Svi nekvalitetni radovi i materijali otklonit će se i zamijeniti ispravnima bez bilo kakve obveze za odštetu od strane investitora.</t>
  </si>
  <si>
    <t xml:space="preserve">Jedinična cijena sadrži sve nabrojeno kod opisa pojedine grupe radova te se na taj način vrši i obračun istih. </t>
  </si>
  <si>
    <t>Sve mjere i kote iz projekta provjeriti u naravi.</t>
  </si>
  <si>
    <t>Izvođač radova dužan je prije početka radova kontrolirati kote postojećeg terena i objekta. Ukoliko se ukažu eventualne nejednakosti između projekta i stanja na gradilištu, izvođač radova dužan je blagovremeno o tome obavijestiti investitora i projektanta i zatražiti pojedina objašnjenja.</t>
  </si>
  <si>
    <t>Sva kontrola vrši se bez posebne naplate. Jediničnom cijenom treba obuhvatiti sve elemente navedene kako slijedi:</t>
  </si>
  <si>
    <t>a) Materijal</t>
  </si>
  <si>
    <t>Pod materijalom podrazumijevaju se svi materijali koji sudjeluju u radnom procesu: kako osnovni materijali, tako i materijali koji ne spadaju u finalni produkt već su samo kao pomoćni.</t>
  </si>
  <si>
    <t>b) Rad</t>
  </si>
  <si>
    <t>U kalkulaciju treba uključiti sav rad, kako glavni, tako i pomoćni, te sav unutrašnji transport (kako horizontalni tako i vertikalni).</t>
  </si>
  <si>
    <t>Ujedno treba uključiti i rad oko zaštite gotovih konstrukcija i dijelova objekta od štetnog atmosferskog utjecaja vrućine, hladnoće i sličnog.</t>
  </si>
  <si>
    <t>c) Izmjere</t>
  </si>
  <si>
    <t>Građevinska knjiga, za sve izvedene radove, treba prilikom izrade situacija biti priložena.</t>
  </si>
  <si>
    <t xml:space="preserve">Građevinska knjiga sadrži sve nacrte, skice i dokaznice za izvedene radove, koji su ujedno i prilog situaciji. </t>
  </si>
  <si>
    <t>d) Zimski i ljetni rad</t>
  </si>
  <si>
    <t>Zimski ili ljetni rad nije osnova za potraživanje dodatne naknade.</t>
  </si>
  <si>
    <t>Za vrijeme zimskih, odnosno ljetnih razdoblja izvođač mora poduzeti sve propisane mjere zaštite izvedenih radova od visokih ili niskih temperatura.</t>
  </si>
  <si>
    <t>U slučaju eventualno nastalih šteta (smrzavanja dijelova) izvođač ih ima otkloniti bez bilo kakve naplate. Ukoliko je temperatura niža od temperature pri kojoj je dozvoljen dotični rad, izvođač snosi punu odgovornost za ispravnost i kvalitetu izvedenog posla.</t>
  </si>
  <si>
    <t>Analogno vrijedi i za zaštitu radova tijekom ljeta od prebrzog sušenja uslijed visoke temperature.</t>
  </si>
  <si>
    <t>e) Cijene</t>
  </si>
  <si>
    <t>U jediničnu cijenu rada izvođač treba obuhvatiti i slijedeće radove, koji se neće zasebno platiti kao naknadni rad, i to:</t>
  </si>
  <si>
    <t>- čišćenje ugrađenih elemenata od žbuke i sl.;</t>
  </si>
  <si>
    <t>- sva ispitivanja materijala i ishođenje atesta (certifikata);</t>
  </si>
  <si>
    <t>- čuvanje radilišta i gradilišta;</t>
  </si>
  <si>
    <t>Posebne naplate po navedenim radovima neće se posebno priznati, jer sve gore navedeno mora  biti uključeno u jediničnu cijenu.</t>
  </si>
  <si>
    <t>Prema ovom uvodu, opisu stavaka i grupi radova treba sastaviti jediničnu cijenu za svaku stavku troškovnika.</t>
  </si>
  <si>
    <t>f) Skele</t>
  </si>
  <si>
    <t>Sve vrste radnih skela, bez obzira na visinu, ulaze u jediničnu cijenu dotičnog rada (osim za fasaderske radove, gdje je posebno specificirana).</t>
  </si>
  <si>
    <t>g) Ponude</t>
  </si>
  <si>
    <t>Pod dobavom se podrazumijeva sav glavni (osnovni) materijal, sa svim transportima (fco gradilište, bez obzira na prijevozno sredstvo, svi utovari i istovari) i zavisnim troškovima.</t>
  </si>
  <si>
    <t>Pod ugradbom se podrazumijeva sav rad potreban za ugradbu, sa svim pomoćnim i veznim materijalima (ljepila, mortovi, vijci, kitovi i sl.), sav unutrašnji transport, te ostalo navedeno pod odrednicom.</t>
  </si>
  <si>
    <t>h) Ostalo</t>
  </si>
  <si>
    <t>U jedinične cijene stavki imaju biti uračunati svi radovi i potrebni materijali (eventualno ne specificirani posebno u samom troškovniku), a koji su (prema uzancama struke i pravilima dobrog zanata) potrebni za potpuno dovršenje građevine, tj. dovođenje u stanje "potpuno spremno za uporabu".</t>
  </si>
  <si>
    <t>Svi takvi radovi imaju biti uračunati u jedinične cijene, tj. neće se posebno plaćati.</t>
  </si>
  <si>
    <t>Obveza je izvođača provjeriti količine potrebnih materijala (prema projektu; nacrtima, detaljima, izmjeri i stanju na gradilištu i sl.), te naručiti i dobaviti potreban materijal prema vlastitom izračunu, izmjeri, procjeni i stvarnom stanju na gradilištu (ne prema količinama iz ovog troškovnika).</t>
  </si>
  <si>
    <t>Ovaj "Opći opis uz troškovnik" i svi "Opći uvjeti" (obračunsko-tehnički uvjeti i specifikacije) uz pojedine radove sastavni su dio troškovnika.</t>
  </si>
  <si>
    <r>
      <rPr>
        <b/>
        <u/>
        <sz val="12"/>
        <rFont val="Calibri"/>
        <family val="2"/>
        <charset val="238"/>
      </rPr>
      <t>NAPOMENA:</t>
    </r>
    <r>
      <rPr>
        <b/>
        <sz val="12"/>
        <rFont val="Calibri"/>
        <family val="2"/>
        <charset val="238"/>
      </rPr>
      <t xml:space="preserve"> U ovom troškovniku sve nacionalne norme jednakovrijedne su europskim normama, tj. jedne ne isključuju druge.</t>
    </r>
  </si>
  <si>
    <t>PRIPREMNI I ZAVRŠNI RADOVI</t>
  </si>
  <si>
    <t>ZEMLJANI RADOVI</t>
  </si>
  <si>
    <t xml:space="preserve">Prije ugradnje elemenata izvođač radova treba od nadzornog inženjera pribaviti potvrdu da je bravarija izvedena prema shemama, specifikaciji i detaljima u projektu. Nakon toga nadzorni inženjer treba odobriti ugradnju bravarije. </t>
  </si>
  <si>
    <t>Bravarski radovi moraju se izvesti solidno i stručno prema važećim propisima i pravilima dobrog zanata. Izvođač bravarskih radova treba prije izvedbe bravarije izvršiti točnu izmjeru otvora. Izvođač bravarskih radova dužan je prije početka rada izraditi radioničke nacrte za sve tipove bravarskih stavki, te zatražiti od nadzornog inženjera odobrenje za iste.</t>
  </si>
  <si>
    <t>Na svim mjestima rada većih od 1,0 m od poda s kojih se može pasti, potrebno je izvesti čvrstu zaštitnu ogradu minimalne visine 1,0 m.</t>
  </si>
  <si>
    <t>Sav upotrijebljeni materijal i finalni građevinski proizvodi moraju odgovarati važećim tehničkim propisima i normama.</t>
  </si>
  <si>
    <t>Zaštitnu ogradu gradilišta izvesti od nehrđajućeg čelika, minimalne visine 200 cm. Poziciju ograde utvrđuje koordinator zaštite na radu tijekom građenja (koordinator II) i predaje nadzornom inženjeru na potvrdu.</t>
  </si>
  <si>
    <t>OPĆI UVJETI GRAĐEVINSKO - OBRTNIČKIH RADOVA</t>
  </si>
  <si>
    <t xml:space="preserve">TROŠKOVNIK GRAĐEVINSKO - OBRTNIČKIH RADOVA </t>
  </si>
  <si>
    <t>GRAĐEVINSKO - OBRTNIČKI RADOVI</t>
  </si>
  <si>
    <t>m'</t>
  </si>
  <si>
    <t>kom.</t>
  </si>
  <si>
    <r>
      <t>m</t>
    </r>
    <r>
      <rPr>
        <vertAlign val="superscript"/>
        <sz val="12"/>
        <rFont val="Calibri"/>
        <family val="2"/>
        <charset val="238"/>
      </rPr>
      <t>2</t>
    </r>
  </si>
  <si>
    <t>m²</t>
  </si>
  <si>
    <t>a)</t>
  </si>
  <si>
    <t>m³</t>
  </si>
  <si>
    <r>
      <t>m</t>
    </r>
    <r>
      <rPr>
        <vertAlign val="superscript"/>
        <sz val="12"/>
        <rFont val="Calibri"/>
        <family val="2"/>
        <charset val="238"/>
      </rPr>
      <t>3</t>
    </r>
  </si>
  <si>
    <t>ISKOP HUMUSA</t>
  </si>
  <si>
    <t>BETONSKI RUBNJACI</t>
  </si>
  <si>
    <t>BETONSKI OPLOČNICI</t>
  </si>
  <si>
    <t>- beton</t>
  </si>
  <si>
    <t>- oplata</t>
  </si>
  <si>
    <t>kg</t>
  </si>
  <si>
    <t>Sve radove na demontaži i rušenju potrebno je organizirati na siguran način i u dogovoru s korisnikom prostora. Sav upotrebljiv materijal odložiti na mjesto koje odredi Investitor. Svim demontažama, obijanjima žbuke i probijanjima treba pristupiti pažljivo i to u pravilu s ručnim alatima. Nakon provedenih pripremnih radova, rušenja na građevini vrši se prema unaprijed utvrđenom redoslijedu dogovorenom s nadzornim inženjerom.</t>
  </si>
  <si>
    <t xml:space="preserve">Obračun otpadnog materijala priznaje se u sraslom stanju. </t>
  </si>
  <si>
    <t>Ako izvođač kod izvedbe ovih  radova naiđe na nepredviđene radove treba odmah o tome  obavijestiti nadzornog inženjera.</t>
  </si>
  <si>
    <t>Faktor rastresitosti uključiti u jediničnu cijenu jer se isti količinski neće obračunavati.</t>
  </si>
  <si>
    <r>
      <rPr>
        <b/>
        <sz val="12"/>
        <rFont val="Calibri"/>
        <family val="2"/>
        <charset val="238"/>
      </rPr>
      <t>Obračun nasipa</t>
    </r>
    <r>
      <rPr>
        <sz val="12"/>
        <rFont val="Calibri"/>
        <family val="2"/>
        <charset val="238"/>
      </rPr>
      <t xml:space="preserve"> prema volumenu izrađenog (nabijenog) nasipa.</t>
    </r>
  </si>
  <si>
    <r>
      <rPr>
        <b/>
        <sz val="12"/>
        <rFont val="Calibri"/>
        <family val="2"/>
        <charset val="238"/>
      </rPr>
      <t>Obračun iskopanog materijala</t>
    </r>
    <r>
      <rPr>
        <sz val="12"/>
        <rFont val="Calibri"/>
        <family val="2"/>
        <charset val="238"/>
      </rPr>
      <t xml:space="preserve"> izvršiti po m³ u sraslom stanju.</t>
    </r>
  </si>
  <si>
    <t>Pri izvođenju betonske konstrukcije izvođač je dužan pridržavati se tehničkih uputa za ugradnju i uporabu građevnih proizvoda i odredbi propisanih Tehničkim propisom za građevinske konstrukcije (NN 17/17, 75/20, 7/22). Tehnička svojstva i drugi zahtjevi te potvrđivanje sukladnosti projektiranog betona određuju se odnosno provode prema normi HRN EN 206 ili jednakovrijedno, te normama na koje ta norma upućuje ili jednakovrijedno.</t>
  </si>
  <si>
    <t>RADOVI DEMONTAŽE, RAZGRADNJE I UKLANJANJA</t>
  </si>
  <si>
    <t xml:space="preserve">- organizaciju prostorija i uvjeta zaštite na radu, zaštite od požara, te komfora i higijene zaposlenih; </t>
  </si>
  <si>
    <t>- kompletnu režiju gradilišta uključujući dizalice, mostove, mehanizaciju i sl.;</t>
  </si>
  <si>
    <t>-  nalaganje temelja prije iskopa;</t>
  </si>
  <si>
    <t>U cijenu je uključena i cijena transportnih troškova bez obzira na prijevozno sredstvo, sa svim prijenosima, utovarima i istovarima, te podizanjima na mjesto ugradbe, kao i uskladištenje i čuvanje na gradilištu od uništenja (prebacivanje, zaštita i sl.).</t>
  </si>
  <si>
    <t xml:space="preserve">Jedinične cijene primjenjivat će se na izvedene količine bez obzira u kojem postotku iste odstupaju od količine u troškovniku. Izvedeni radovi moraju u cijelosti odgovarati opisu u troškovniku, a u tu svrhu investitor može tražiti prije početka radova uzorke te izvedeni radovi moraju istima u cijelosti odgovarati.  </t>
  </si>
  <si>
    <t>Izvođač radova mora se gornjih navoda strogo pridržavati kako bi se postigla zahtijevana kvaliteta izvođenja radova. Ukoliko izvođač radova ipak dopremi na građevinu materijal bez odgovarajućeg certifikata o kvaliteti materijala, dužan je prije ugradbe dopremljenog materijala o svom trošku dobaviti propisana uvjerenja o kvaliteti. Ukoliko spomenutim standardima ili tehničkim propisima nisu utvrđeni boja, veličina, sastav, zrnatost, čvrstoća, specifična težina, toplinska, zvučna i difuzna vidljivost ili druge fizikalne ili kemijske karakteristike materijala, izvođač radova je obvezan po nalogu projektanta ili nadzornog inženjera, kao i po nalogu investitora ugraditi materijal odgovarajućih osobina uobičajenih za odnosni materijal.</t>
  </si>
  <si>
    <t>Sva bravarija mora biti zaštićena zaštitnim premazima debljine sloja prema Pravilniku o tehničkim mjerama i uvjetima za zaštitu čeličnih konstrukcija od korozije (Sl. 32/70). Svi profili i limovi od kojih se izrađuje bravarija moraju biti prvoklasno obrađeni, a boja jednolična. Cjelokupna bravarija predaje se u stanju potpune gotovosti za pravilno funkcioniranje prema namjeni.</t>
  </si>
  <si>
    <t>- ogradu gradilišta i zaštitnu skelu iznad ulaza;</t>
  </si>
  <si>
    <t xml:space="preserve">- uskladištenje materijala i elemenata za obrtničke i instalaterske radove do njihove ugradbe; </t>
  </si>
  <si>
    <t>- najamne troškove za posuđenu mehanizaciju, koju izvođač sam ne posjeduje, a potrebna je pri izvođenju radova;</t>
  </si>
  <si>
    <t>- izrada i postava gradilišne table;</t>
  </si>
  <si>
    <t>- izrada privremenog deponija;</t>
  </si>
  <si>
    <t>-  izrada privremenih priključaka gradilišta, sve troškove utroška vode, električne energije i svih drugih energenata za potrebe gradilišta, do uspješne primopredaje investitoru;</t>
  </si>
  <si>
    <t>- uređenje gradilišta po završetku rada, s otklanjanjem i odvozom otpadaka, šute, ostataka građevinskog materijala, inventara, pomoćnih objekata i sl., s planiranjem terena na relativnu točnost od ± 3 cm;</t>
  </si>
  <si>
    <t>- čišćenje gradilišta tijekom radova i završno čišćenje građevine ili dijela građevine u kojem je vršen zahvat, nakon završetka svih radova;</t>
  </si>
  <si>
    <t>Ukoliko nije u pojedinoj stavci dan način rada, ima se izvođač u svemu pridržavati propisa HRN-a za pojedinu vrstu rada, prosječnih normativa u građevinarstvu, uputa proizvođača materijala koji se upotrebljava ili ugrađuje, te uputa nadzornoga inženjera.</t>
  </si>
  <si>
    <t>Samo potpisana građevinska knjiga, ovjerena od strane nadzornoga inženjera bit će podloga za izradu situacije.</t>
  </si>
  <si>
    <t>Nacrti, detalji, program osiguranja kontrole i kvalitete i ovaj troškovnik sa općim uvjetima čine cjelinu projekta.</t>
  </si>
  <si>
    <t>Prilikom izvođenja radova posebnu pažnju posvetiti kontroli i osiguranju kvalitete izvedenih radova. Ovim programom dati su kriteriji kvalitete kako za radove tako i za ugrađene materijale.</t>
  </si>
  <si>
    <t>Svi materijali za ugradbu i postavu na građevini smiju biti dopremljeni na gradilište samo uz važeća uvjerenja (atesti ili certifikati) ovlaštene institucije za ispitivanje kvalitete materijala izdane u skladu s važećim propisima, standardima i zahtjevima iz ovog projekta, te da odgovaraju propisanim osobinama.</t>
  </si>
  <si>
    <t>Obračun po m³ iskopanog materijala u sraslom stanju.</t>
  </si>
  <si>
    <t>Jediničnom cijenom izvođač treba obuhvatiti sve potrebne radnje za demontažu, rušenje, razgradnju, odnosno obijanja sa svim prijenosima do prijevoznih sredstava, skladišta ili privremene deponije otpadnog materijala i završnim odvozom na reciklažno dvorište za građevni ili EE otpad s plaćanjem svih naknada zbrinjavanja.</t>
  </si>
  <si>
    <t>- osiguranje radova kod osiguravajućeg društva;</t>
  </si>
  <si>
    <t>- troškove zakupa javnih površina.</t>
  </si>
  <si>
    <t>Zemljani radovi se moraju izvoditi po odredbama važećih propisa u suglasnosti sa standardima. Predviđenu kategoriju u troškovniku izvođač treba provjeriti na licu mjesta. Ukoliko kategorija u troškovniku ne odgovara, ustanoviti ispravnu i to unijeti u građevinski dnevnik. Ukoliko se prilikom iskopa naiđe na podzemnu vodu, o tom će se obavijestiti investitor putem građevinskog dnevnika. Eventualne štete nastale prodiranjem podzemne vode moraju se prijaviti osiguravajućem društvu. Transport vršiti samo za suhog vremena, a, ukoliko se vrši za mokrog, nakon vožnje izvršiti čišćenje prostora oko izlaza na cestu.</t>
  </si>
  <si>
    <t>OPĆI I POSEBNI UVJETI GRAĐENJA</t>
  </si>
  <si>
    <t>Sva potrebna čišćenja, kod svih građevinskih i obrtničkih radova, u tijeku izvođenja, dnevno (nakon završetka rada) uključiti u jedinične cijene stavki, tj. neće se posebno plaćati.</t>
  </si>
  <si>
    <t>U cijenu je također uključeno i davanje potrebnih uzoraka kod nekih materijala (prema zahtjevu investitora), te svi potrebni certifikati (atesti).</t>
  </si>
  <si>
    <t>OPĆINA KRAVARSKO</t>
  </si>
  <si>
    <t>TRG S. RADIĆA 1, KRAVARSKO</t>
  </si>
  <si>
    <t>OIB: 47763874566</t>
  </si>
  <si>
    <t>DJEČJE IGRALIŠTE U PODVORNICI</t>
  </si>
  <si>
    <t xml:space="preserve">IZGRADNJA DJEČJEG IGRALIŠTA U PODVORNICI NA k.č.br. 947, k.o. PODVORNICA </t>
  </si>
  <si>
    <t>PDV 25%</t>
  </si>
  <si>
    <t>SVEUKUPNO  S  PDV-om (€):</t>
  </si>
  <si>
    <t>ŠIROKI ISKOP</t>
  </si>
  <si>
    <t>NOSIVI TAMPONSKI SLOJ</t>
  </si>
  <si>
    <r>
      <t>Obračunato  po m</t>
    </r>
    <r>
      <rPr>
        <vertAlign val="superscript"/>
        <sz val="12"/>
        <rFont val="Calibri"/>
        <family val="2"/>
        <charset val="238"/>
      </rPr>
      <t>3</t>
    </r>
    <r>
      <rPr>
        <sz val="12"/>
        <rFont val="Calibri"/>
        <family val="2"/>
        <charset val="238"/>
      </rPr>
      <t xml:space="preserve"> ugrađenog sloja u zbijenom stanju, do potpune pogonske gotovosti.</t>
    </r>
  </si>
  <si>
    <t>IZRADA POSTELJICE</t>
  </si>
  <si>
    <r>
      <t>Obračunato  po m</t>
    </r>
    <r>
      <rPr>
        <vertAlign val="superscript"/>
        <sz val="12"/>
        <rFont val="Calibri"/>
        <family val="2"/>
        <charset val="238"/>
      </rPr>
      <t>2</t>
    </r>
    <r>
      <rPr>
        <sz val="12"/>
        <rFont val="Calibri"/>
        <family val="2"/>
        <charset val="238"/>
      </rPr>
      <t xml:space="preserve"> položenog geotekstila - preklop 10%.</t>
    </r>
  </si>
  <si>
    <t>NASIP MATERIJALA IZ ISKOPA</t>
  </si>
  <si>
    <t>Prijevoz iskopanog zemljanog materijala s privremene deponije i planiranje na buduće površine.</t>
  </si>
  <si>
    <t>Obračun po m³ materijala u sraslom stanju.</t>
  </si>
  <si>
    <r>
      <t>Stavka obuhvaća planiranje, zbijanje (Ms≥10 MN/m</t>
    </r>
    <r>
      <rPr>
        <vertAlign val="superscript"/>
        <sz val="12"/>
        <rFont val="Calibri"/>
        <family val="2"/>
        <charset val="238"/>
      </rPr>
      <t>2</t>
    </r>
    <r>
      <rPr>
        <sz val="12"/>
        <rFont val="Calibri"/>
        <family val="2"/>
        <charset val="238"/>
      </rPr>
      <t>) i poravnanje eventualnih neravnina na posteljici, te nabavu i polganje geotekstila, 300 g/m</t>
    </r>
    <r>
      <rPr>
        <vertAlign val="superscript"/>
        <sz val="12"/>
        <rFont val="Calibri"/>
        <family val="2"/>
        <charset val="238"/>
      </rPr>
      <t>2</t>
    </r>
    <r>
      <rPr>
        <sz val="12"/>
        <rFont val="Calibri"/>
        <family val="2"/>
        <charset val="238"/>
      </rPr>
      <t xml:space="preserve"> s preklapanjem. Preklapanje izvesti u smjeru nasipavanja materijala.</t>
    </r>
  </si>
  <si>
    <t>DRENAŽA</t>
  </si>
  <si>
    <t>- iskop</t>
  </si>
  <si>
    <t>- zasip</t>
  </si>
  <si>
    <t>- drenažna cijev</t>
  </si>
  <si>
    <t>- geotekstil</t>
  </si>
  <si>
    <t>Nabava prijevoz i postavljanje betonskih rubnjaka. Stavka obuhvaća sav rad, opremu i materijal potreban za potpuno dovršenje stavke. Obračun po m' postavljenog rubnjaka.</t>
  </si>
  <si>
    <t>- parkovni rubnjak 8x20x50 cm</t>
  </si>
  <si>
    <t>- cestovni rubnjak 15x25x100 cm</t>
  </si>
  <si>
    <t>BITUMENIZIRANI NOSIVI SLOJ</t>
  </si>
  <si>
    <t>Ugradnja BNS-a vrši se strojno u strojevima za razastiranje "finišerima" te grupom valjaka (statičkim, vibracijskim i valjkovima na pneum).</t>
  </si>
  <si>
    <t>Radove izvesti u skladu s O.T.U.I 5-04. ili jednakovrijedno.</t>
  </si>
  <si>
    <t>Obračun po m² ugrađenog sloja.</t>
  </si>
  <si>
    <t>BITUMENIZIRANI HABAJUĆI SLOJ</t>
  </si>
  <si>
    <t>Ugradnja  AB vrši se strojno u strojevima za razastiranje "finišerima"  te grupom valjaka (statičkim, vibracijskim i valjkovima na pneum).</t>
  </si>
  <si>
    <t>Radove izvesti u skladu s O.T.U. 6-03. ili jednakovrijedno.</t>
  </si>
  <si>
    <t>Izrada bitumeniziranog nosivog sloja od asfalta AC 32 base, debljine 4 cm. U cijeni su sadržani svi troškovi nabave materijala, proizvodnje i ugradnje asfaltne mješavine, prijevoz, oprema i sve ostalo potrebno za potpuno izvođenje radova.</t>
  </si>
  <si>
    <t xml:space="preserve">Izrada habajućeg sloja od asfalta AC 11 surf, debljine 3 cm. U cijeni su sadržani svi troškovi nabave materijala, proizvodnje i ugradnje asfaltne mješavine, prijevoz, oprema i sve ostalo potrebno za potpuno izvođenje radova. </t>
  </si>
  <si>
    <t>TEMELJ KOŠARKAŠKOG KOŠA (T2)</t>
  </si>
  <si>
    <t>- armatura</t>
  </si>
  <si>
    <t xml:space="preserve">ODVOZ VIŠKA IZ ISKOPA </t>
  </si>
  <si>
    <t>- humus</t>
  </si>
  <si>
    <t>- zemljani materijal iz iskopa</t>
  </si>
  <si>
    <t>Utovar i odvoz viška materijala iz iskopa  na trajnu deponiju do 20 km udaljenosti uz plaćanje svih pristojbi. Obračun po m³ odvezenog materijala u sraslom stanju. Faktor rastresitosti uključiti u jediničnu cijenu jer se isti količinski neće obračunavati.</t>
  </si>
  <si>
    <t>Izrada tamponskog sloja od kamenog materijala granulacije 0-16 mm, 8-16 mm, i 16-32 mm, prosječne debljine 15 cm u zbijenom stanju. Stavka obuhvaća nabavu, dopremu, razastiranje, profiliranje i zbijanje materijala.</t>
  </si>
  <si>
    <r>
      <t>Izrada tamponskog sloja od kamenog materijala granulacije 0-32 mm i 0-63 mm, prosječne debljine 45 cm u zbijenom stanju (Ms≥80 MN/m</t>
    </r>
    <r>
      <rPr>
        <vertAlign val="superscript"/>
        <sz val="12"/>
        <rFont val="Calibri"/>
        <family val="2"/>
        <charset val="238"/>
      </rPr>
      <t>2</t>
    </r>
    <r>
      <rPr>
        <sz val="12"/>
        <rFont val="Calibri"/>
        <family val="2"/>
        <charset val="238"/>
      </rPr>
      <t>). Stavka obuhvaća nabavu, dopremu, razastiranje, profiliranje i zbijanje materijala.</t>
    </r>
  </si>
  <si>
    <t>Ukupna debljina: min. 52 mm</t>
  </si>
  <si>
    <t>Debljina SBR sloja: min. 40 mm</t>
  </si>
  <si>
    <t>Debljina EPDM sloja: min. 12 mm</t>
  </si>
  <si>
    <t>PODLOGA OD LJEVANE GUME</t>
  </si>
  <si>
    <t>Dobava, doprema i ugradnja dvoslojne anitraumatske ljevane obloge ukupne debljine 52 mm. Na pripremljenu fino niveliranu drenažnu podlogu postavlja se osnovni SBR gumeni sloj debljine 40 mm koji se sastoji od SBR granulata  u rasponu od 1 - 8 mm koji se miješa s adekvatnim PU vezivom u omjeru prema proizvođačkoj specifikaciji.</t>
  </si>
  <si>
    <t>DJEČJE IGRALIŠTE</t>
  </si>
  <si>
    <t>HORTIKULTURA</t>
  </si>
  <si>
    <t>CIJEVNI PROPUST</t>
  </si>
  <si>
    <r>
      <t>Stavka obuhvaća i izradu dva AB krila propusta s temeljem AB ploče kolnog ulaza (5,0x6,0 m = 30 m</t>
    </r>
    <r>
      <rPr>
        <vertAlign val="superscript"/>
        <sz val="12"/>
        <rFont val="Calibri"/>
        <family val="2"/>
        <charset val="238"/>
      </rPr>
      <t>2</t>
    </r>
    <r>
      <rPr>
        <sz val="12"/>
        <rFont val="Calibri"/>
        <family val="2"/>
        <charset val="238"/>
      </rPr>
      <t>).</t>
    </r>
  </si>
  <si>
    <r>
      <t>Izrada drenaže posteljice duljine 40 m. Strojni i ručni iskop rova drenaže, dim. 5,00x0,50x1,00 m (2,50 m</t>
    </r>
    <r>
      <rPr>
        <vertAlign val="superscript"/>
        <sz val="12"/>
        <rFont val="Calibri"/>
        <family val="2"/>
        <charset val="238"/>
      </rPr>
      <t>3</t>
    </r>
    <r>
      <rPr>
        <sz val="12"/>
        <rFont val="Calibri"/>
        <family val="2"/>
        <charset val="238"/>
      </rPr>
      <t>), ugradnja perforirane drenažne cijevi DN100 mm, duljine 40 m, umatanje u geotekstil, te zasip zamjenskim kamenim materijalom granulacije 16-32 mm (prani kamen). Obračun po jedinice mjere za svaku stavku posebno.</t>
    </r>
  </si>
  <si>
    <t>Obračun po jedinice mjere za svaku stavku posebno.</t>
  </si>
  <si>
    <t>- iskop i odvoz</t>
  </si>
  <si>
    <t>- kameni materijal 0-63 mm</t>
  </si>
  <si>
    <t>- betonska cijev Ø40 cm</t>
  </si>
  <si>
    <t>- beton C25/30</t>
  </si>
  <si>
    <t>- armatura B 500B, Q-503</t>
  </si>
  <si>
    <t>AB STEPENICE</t>
  </si>
  <si>
    <t>- iskop, utovar i odvoz zemljanog materijala</t>
  </si>
  <si>
    <t xml:space="preserve"> DJEČJE IGRALIŠTE</t>
  </si>
  <si>
    <t>SPORTSKO IGRALIŠTE</t>
  </si>
  <si>
    <t>PARKOVNA KLUPA</t>
  </si>
  <si>
    <t>Klupa se sastoji od nosivog čeličnog okvira (plastifikacija u crnoj boji) i sjedeće plohe iz reciklirane termoplastike u sivoj boji.</t>
  </si>
  <si>
    <t>Tehničke karakteristike proizvoda:</t>
  </si>
  <si>
    <t>Dužina: min 1760 mm</t>
  </si>
  <si>
    <t>Širina: min 380 mm</t>
  </si>
  <si>
    <t>Visina: min 450 mm</t>
  </si>
  <si>
    <t>Neto težina : min 24 kg</t>
  </si>
  <si>
    <t>Ugradnja u prethodno izvedene betonske temelje prema uputama proizvođača.</t>
  </si>
  <si>
    <t>U stavci sve komplet do potpune gotovosti.</t>
  </si>
  <si>
    <t>Dobava, doprema i ugradnja parkovne klupe</t>
  </si>
  <si>
    <t>KOŠ ZA SMEĆE</t>
  </si>
  <si>
    <t>Dužina: min 480 mm</t>
  </si>
  <si>
    <t>Širina: min 370 mm</t>
  </si>
  <si>
    <t>Visina: min 1000 mm</t>
  </si>
  <si>
    <t>Neto težina : min 28 kg</t>
  </si>
  <si>
    <t>Zapremnina: min 60 lit</t>
  </si>
  <si>
    <t>Dobava , doprema i ugradnja čeličnog koša za smeće.</t>
  </si>
  <si>
    <t>LINIJE IGRALIŠTA</t>
  </si>
  <si>
    <t>Izrada razdjelnih, rubnih i zakrivljenih bijelih linija na igralištu, bojom za asfalt širine 5 cm.</t>
  </si>
  <si>
    <t>- stupovi</t>
  </si>
  <si>
    <t>- temeljne stope</t>
  </si>
  <si>
    <t>- mreže s obrubom i sajlom</t>
  </si>
  <si>
    <t>- vrtuljak</t>
  </si>
  <si>
    <t>Dobava, prijenos i  ugradnja  betonskih pjeskarenih opločnika (50x50x5 cm) na prethodno izvedenu podlogu od tucanika 1-4 mm, visine 5 cm (uključeno u cijenu). Razmak elemenata osiguravaju distanceri. Fuge se zasipavaju isključivo suhim pijeskom granulacije 2-4 mm, koji se u cijelosti umete. Popločenu površinu nakon fugiranja počistiti i do stabilnosti sabiti vibropločom sa gumenim podloškom.</t>
  </si>
  <si>
    <t>ZAŠTITNA MREŽA</t>
  </si>
  <si>
    <t>- košarkaška konstrukcija</t>
  </si>
  <si>
    <t>RAŠČIŠĆAVANJE TERENA</t>
  </si>
  <si>
    <t xml:space="preserve">Ručno uklanjanje prepreka s postojećih travnatih površina u zoni radova. </t>
  </si>
  <si>
    <t>Raščišćavanje uključuje:</t>
  </si>
  <si>
    <t>- ručno sakupljanje i paljenje grmlja i šikare</t>
  </si>
  <si>
    <t>- ručno i mehaničko rezanje vegetacije i stabala  (promjer debla do 50 cm)</t>
  </si>
  <si>
    <t>- raščišćavanje drugih prepreka (materijali i otpad)</t>
  </si>
  <si>
    <t>- čupanje vegetacije i korijenja stabala.</t>
  </si>
  <si>
    <t>Obračun po raščišćenoj površini.</t>
  </si>
  <si>
    <t>Rezanje i uklanjanje drveća, skupa s korijenima (promjer debla do 100 cm), visine do 15 metara.</t>
  </si>
  <si>
    <t>UKLANJANJE POSTOJEĆIH DRVEĆA</t>
  </si>
  <si>
    <t>SADNJA GRMLJA</t>
  </si>
  <si>
    <t xml:space="preserve">NABAVA SADNICA </t>
  </si>
  <si>
    <t>Obračun po komadu dobavljene sadnice prema slijedećim specifikacijama:</t>
  </si>
  <si>
    <t xml:space="preserve">Sav biljni materijal mora imati zdravstvene certifikate i garanciju o vrsti i varijetetu. Sve vrste moraju biti dopremljene na gradilište sa zaštićenim korijenovim sustavom, tj. balirane ili kontejnirane. Sadnice moraju biti školovane, formiranog habitusa, dobro razvijenog i neoštećenog korijena. Sadnice iste vrste trebaju biti ujednačenih visina, širine debla i širine krošnje (karakteristično za vrstu).
</t>
  </si>
  <si>
    <t>Prunus laurocerasus 'Novita' - lovor višnja</t>
  </si>
  <si>
    <t>Kontejner 5-10 l,  visina 80-100 cm, gusti razvijeni habitus.</t>
  </si>
  <si>
    <r>
      <t>Strojni široki iskop materijalu C kategorije (zemlja) i odlaganjem na privremenu deponiju. Prosječna dubina iskopa 20 cm. Dimenzije igrališta 24x12 m i dodatno 60 m</t>
    </r>
    <r>
      <rPr>
        <vertAlign val="superscript"/>
        <sz val="12"/>
        <rFont val="Calibri"/>
        <family val="2"/>
        <charset val="238"/>
      </rPr>
      <t>2</t>
    </r>
    <r>
      <rPr>
        <sz val="12"/>
        <rFont val="Calibri"/>
        <family val="2"/>
        <charset val="238"/>
      </rPr>
      <t xml:space="preserve"> pristupnog prilaza.</t>
    </r>
  </si>
  <si>
    <t>Strojni iskop humusa u sloju debljine 20 cm s postojećih zelenih površina, s odlaganjem na privremenu deponiju.</t>
  </si>
  <si>
    <t>Strojni i ručni iskop za temeljnu stopu za košarkaški koš dim. 120x120x150 cm. Izrada oplate, dobava i ugradnja armature te ručno betoniranje betonom C25/30. Obračun po jedinice mjere za svaku stavku posebno.</t>
  </si>
  <si>
    <t>Strojni široki iskop materijalu C kategorije (zemlja) i odlaganjem na privremenu deponiju. Prosječna dubina iskopa 15 cm.</t>
  </si>
  <si>
    <t>ULAZI (KOLNI I PJEŠAČKI)</t>
  </si>
  <si>
    <t>OPREMA DJEČJEG IGRALIŠTA I SPORTSKOG TERENA</t>
  </si>
  <si>
    <t>Dobava i ugradnja fiksne jednocijevne košarkaške konstrukcije od pocinčanog čelika, kvadratnog profila dim. 15x15 cm, izbočena 165 cm s tablom od fiberglass materijala, dim. 180x105 cm, te fiksnim košarkaškim obručem i mrežicom za koš.</t>
  </si>
  <si>
    <t>Dobava i ugradnja čeličnih stupova ukupne visine 460 cm, ugradnja nosača stupova u betonske stope dimenzija 50x50x100 cm, izvedene od betona C25/30. Dobava i postava zaštitne polietilenske mreže oko igrališta, debljine 3 mm, sa oknima 10x10 cm, visine 4 m, s obrubom, ovješene na čelične sajle Ø6 mm.</t>
  </si>
  <si>
    <t>- penjalica s horizontalnim ljestvama, tlocrtne dimenzije 100 x 255 cm, visina 220 cm.</t>
  </si>
  <si>
    <r>
      <t>Obračun po m</t>
    </r>
    <r>
      <rPr>
        <vertAlign val="superscript"/>
        <sz val="12"/>
        <color theme="1"/>
        <rFont val="Calibri"/>
        <family val="2"/>
        <charset val="238"/>
      </rPr>
      <t>2</t>
    </r>
    <r>
      <rPr>
        <sz val="12"/>
        <color theme="1"/>
        <rFont val="Calibri"/>
        <family val="2"/>
        <charset val="238"/>
      </rPr>
      <t xml:space="preserve"> ugrađene podloge.</t>
    </r>
  </si>
  <si>
    <t>Dobava i ugradnja opreme dječjeg igrališta, izrađene od pocinčanog i plastificiranog čelika i/ili HDPE panela, namijenjene djeci određene dobne skupine, sve sukladno normi HRN EN 1176 ili jednakovrijedno. U stavci su uključeni i temelji prema uputi proizvođača.</t>
  </si>
  <si>
    <r>
      <t>Stavka obuhvaća planiranje, zbijanje (Ms≥10 MN/m</t>
    </r>
    <r>
      <rPr>
        <vertAlign val="superscript"/>
        <sz val="12"/>
        <rFont val="Calibri"/>
        <family val="2"/>
        <charset val="238"/>
      </rPr>
      <t>2</t>
    </r>
    <r>
      <rPr>
        <sz val="12"/>
        <rFont val="Calibri"/>
        <family val="2"/>
        <charset val="238"/>
      </rPr>
      <t>) i poravnanje eventualnih neravnina na posteljici, te nabavu i polaganje geotekstila, 300 g/m</t>
    </r>
    <r>
      <rPr>
        <vertAlign val="superscript"/>
        <sz val="12"/>
        <rFont val="Calibri"/>
        <family val="2"/>
        <charset val="238"/>
      </rPr>
      <t>2</t>
    </r>
    <r>
      <rPr>
        <sz val="12"/>
        <rFont val="Calibri"/>
        <family val="2"/>
        <charset val="238"/>
      </rPr>
      <t xml:space="preserve"> s preklapanjem. Preklapanje izvesti u smjeru nasipavanja materijala.</t>
    </r>
  </si>
  <si>
    <t>Izrada novog cijevnog propusta (s iskopom, podlogom i oblogom od betona C25/30 min. debljine 10 cm) od BC DN 400 mm. Stavka obuhvaća kompletan rad računajući iskop, izradu podloge i obloge, zatrpavanje, nabavu cijevi, sve prijevoze i prijenose, rad na izradi, ugradnji i spajanju te sav ostali rad, opremu i materijal potreban za potpuno dovršenje stavke.</t>
  </si>
  <si>
    <t>- armatura B 500B, Q-257</t>
  </si>
  <si>
    <t>AB OGRADNI ZID</t>
  </si>
  <si>
    <t>PLANIRANJE ZEMLJANIH POVRŠINA</t>
  </si>
  <si>
    <t>Dobava plodne zemlje u debljini sloja do 20 cm, sijanje travnjaka. Izvodi se po završetku radova.</t>
  </si>
  <si>
    <t>Proizvod mora posjedovati sljedeće certifikate: EN 1177, EN 14877, EN 71-3, EN 12616 i EN 13036-4. Mora zadovoljiti certificiranu visinu slobodnog pada od 1,50 m.</t>
  </si>
  <si>
    <t>Izrada armirano betonskih ogradnih zidova u zoni vanjskih stepenica. Zidovi na trakastim temeljima dimenzija 30x60 cm, širina zidova 20 cm, visina prati nagib terena, do najviše 60 cm. Armiranje s armaturnim mrežama Q257 u dvije zone te betoniranje betonom C25/30.</t>
  </si>
  <si>
    <t xml:space="preserve">Nakon razastiranja, zbijanja, zaglađivanja i sušenja ugrađuje se završni EPDM sloj granulacije 1 - 3,5 mm, koji se miješa s adekvatnim PU vezivom u omjeru prema proizvođačkoj specifikaciji (UV otporno prema specifikaciji boja) uz valjanje, zaglađivanje i preciznu obradu rubova. Debljina EPDM sloja je 12 mm, boja svijetlozelena. Završni sloj je UV stabilan, protuklizan, otporan na istezanje, abraziju i požar. </t>
  </si>
  <si>
    <t>Izrada armirano betonskih stepenica na pješačkom ulazu, dim. 1,50x7,83 m. Izvode se na uređenom  i stabiliziranom kamenom nasipu. Debljina ploče iznosi 15 cm, armirana s armaturnom mrežom Q 257 u sredini presjeka. Ugradnja armature, izrada rubne oplate te betoniranje betonom C30/37.Završna obrada plohe metlanjem.</t>
  </si>
  <si>
    <t>- rubna oplata</t>
  </si>
  <si>
    <t xml:space="preserve">Sadnja grmlja: iskop jama 60x60x60 cm s izmjenom zemlje 50% iz jama i rahljenjem dna jama, zatrpavanje do polovice bez nabijanja, gnojenje s 30 lit./kom. organomineralne mješavine. Malčiranje drvenom sječkom u sloju 5 cm, te jednokratno zalijevanje u stavci. Otprema loše zemlje na trajni deponij s plaćanjem svih naknada zbrinjavanja. Obračunava se po posađenom i uređenom grmu bez sadnice. </t>
  </si>
  <si>
    <t xml:space="preserve">k.č.br. 947 i 938, MB 331767 k.o. PODVORNICA </t>
  </si>
  <si>
    <t>( POTPIS I PEČAT OVLAŠTENE OSOBE )</t>
  </si>
  <si>
    <t>Mjesto  i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</si>
</sst>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n&quot;_-;\-* #,##0.00\ &quot;kn&quot;_-;_-* &quot;-&quot;??\ &quot;kn&quot;_-;_-@_-"/>
    <numFmt numFmtId="43" formatCode="_-* #,##0.00_-;\-* #,##0.00_-;_-* &quot;-&quot;??_-;_-@_-"/>
    <numFmt numFmtId="164" formatCode="_-* #,##0.00\ _k_n_-;\-* #,##0.00\ _k_n_-;_-* &quot;-&quot;??\ _k_n_-;_-@_-"/>
    <numFmt numFmtId="165" formatCode="General\."/>
  </numFmts>
  <fonts count="2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sz val="10"/>
      <name val="MS Sans Serif"/>
      <family val="2"/>
      <charset val="238"/>
    </font>
    <font>
      <b/>
      <sz val="12"/>
      <name val="Calibri"/>
      <family val="2"/>
      <charset val="238"/>
    </font>
    <font>
      <sz val="12"/>
      <name val="Calibri"/>
      <family val="2"/>
      <charset val="238"/>
    </font>
    <font>
      <sz val="12"/>
      <name val="Arial"/>
      <family val="2"/>
      <charset val="238"/>
    </font>
    <font>
      <sz val="14"/>
      <name val="Arial"/>
      <family val="2"/>
      <charset val="238"/>
    </font>
    <font>
      <b/>
      <u/>
      <sz val="12"/>
      <name val="Calibri"/>
      <family val="2"/>
      <charset val="238"/>
    </font>
    <font>
      <sz val="14"/>
      <name val="Calibri"/>
      <family val="2"/>
      <charset val="238"/>
    </font>
    <font>
      <b/>
      <sz val="14"/>
      <name val="Calibri"/>
      <family val="2"/>
      <charset val="238"/>
    </font>
    <font>
      <sz val="18"/>
      <name val="Calibri"/>
      <family val="2"/>
      <charset val="238"/>
    </font>
    <font>
      <b/>
      <sz val="18"/>
      <name val="Calibri"/>
      <family val="2"/>
      <charset val="238"/>
    </font>
    <font>
      <sz val="11"/>
      <color theme="1"/>
      <name val="Calibri"/>
      <family val="2"/>
      <charset val="238"/>
      <scheme val="minor"/>
    </font>
    <font>
      <sz val="12"/>
      <color rgb="FFFF0000"/>
      <name val="Calibri"/>
      <family val="2"/>
      <charset val="238"/>
    </font>
    <font>
      <sz val="11"/>
      <name val="Arial"/>
      <family val="1"/>
    </font>
    <font>
      <sz val="10"/>
      <name val="Arial"/>
      <family val="2"/>
    </font>
    <font>
      <sz val="10"/>
      <name val="Verdana"/>
      <family val="2"/>
      <charset val="238"/>
    </font>
    <font>
      <sz val="10"/>
      <name val="Helv"/>
      <charset val="238"/>
    </font>
    <font>
      <sz val="12"/>
      <name val="Calibri"/>
      <family val="2"/>
      <charset val="238"/>
      <scheme val="minor"/>
    </font>
    <font>
      <vertAlign val="superscript"/>
      <sz val="12"/>
      <name val="Calibri"/>
      <family val="2"/>
      <charset val="238"/>
    </font>
    <font>
      <sz val="10"/>
      <name val="Calibri"/>
      <family val="2"/>
      <charset val="238"/>
    </font>
    <font>
      <sz val="12"/>
      <color theme="1"/>
      <name val="Calibri"/>
      <family val="2"/>
      <charset val="238"/>
    </font>
    <font>
      <sz val="9"/>
      <color theme="1"/>
      <name val="Calibri"/>
      <family val="2"/>
      <charset val="238"/>
      <scheme val="minor"/>
    </font>
    <font>
      <vertAlign val="superscript"/>
      <sz val="12"/>
      <color theme="1"/>
      <name val="Calibri"/>
      <family val="2"/>
      <charset val="238"/>
    </font>
    <font>
      <b/>
      <i/>
      <sz val="12"/>
      <name val="Calibri"/>
      <family val="2"/>
      <charset val="238"/>
    </font>
    <font>
      <sz val="10"/>
      <color theme="1"/>
      <name val="Calibri"/>
      <family val="2"/>
      <scheme val="minor"/>
    </font>
  </fonts>
  <fills count="3">
    <fill>
      <patternFill patternType="none"/>
    </fill>
    <fill>
      <patternFill patternType="gray125"/>
    </fill>
    <fill>
      <patternFill patternType="solid">
        <fgColor indexed="5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58">
    <xf numFmtId="0" fontId="0" fillId="0" borderId="0"/>
    <xf numFmtId="40" fontId="4"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0" fontId="2" fillId="0" borderId="0"/>
    <xf numFmtId="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1" fillId="0" borderId="0"/>
    <xf numFmtId="0" fontId="2" fillId="0" borderId="0"/>
    <xf numFmtId="0" fontId="16" fillId="0" borderId="0"/>
    <xf numFmtId="164" fontId="2" fillId="0" borderId="0" applyFont="0" applyFill="0" applyBorder="0" applyAlignment="0" applyProtection="0"/>
    <xf numFmtId="164" fontId="2" fillId="0" borderId="0" applyFont="0" applyFill="0" applyBorder="0" applyAlignment="0" applyProtection="0"/>
    <xf numFmtId="164" fontId="16" fillId="0" borderId="0" applyFont="0" applyFill="0" applyBorder="0" applyAlignment="0" applyProtection="0"/>
    <xf numFmtId="0" fontId="2" fillId="0" borderId="0" applyBorder="0">
      <alignment horizontal="left" wrapText="1" indent="1"/>
      <protection locked="0"/>
    </xf>
    <xf numFmtId="0" fontId="2" fillId="0" borderId="0"/>
    <xf numFmtId="0" fontId="17" fillId="0" borderId="0"/>
    <xf numFmtId="43" fontId="2" fillId="0" borderId="0" applyFont="0" applyFill="0" applyBorder="0" applyAlignment="0" applyProtection="0"/>
    <xf numFmtId="0" fontId="18" fillId="0" borderId="0"/>
    <xf numFmtId="0" fontId="19" fillId="0" borderId="0"/>
    <xf numFmtId="44" fontId="17" fillId="0" borderId="0" applyFont="0" applyFill="0" applyBorder="0" applyAlignment="0" applyProtection="0"/>
    <xf numFmtId="43" fontId="17" fillId="0" borderId="0" applyFont="0" applyFill="0" applyBorder="0" applyAlignment="0" applyProtection="0"/>
    <xf numFmtId="0" fontId="2" fillId="0" borderId="0"/>
    <xf numFmtId="0" fontId="17" fillId="0" borderId="0"/>
    <xf numFmtId="43" fontId="2" fillId="0" borderId="0" applyFont="0" applyFill="0" applyBorder="0" applyAlignment="0" applyProtection="0"/>
  </cellStyleXfs>
  <cellXfs count="136">
    <xf numFmtId="0" fontId="0" fillId="0" borderId="0" xfId="0"/>
    <xf numFmtId="0" fontId="6" fillId="0" borderId="0" xfId="0" applyFont="1"/>
    <xf numFmtId="0" fontId="6" fillId="0" borderId="0" xfId="0" applyFont="1" applyAlignment="1">
      <alignment horizontal="center" vertical="center"/>
    </xf>
    <xf numFmtId="0" fontId="6" fillId="0" borderId="0" xfId="0" applyFont="1" applyAlignment="1">
      <alignment vertical="top"/>
    </xf>
    <xf numFmtId="0" fontId="6" fillId="0" borderId="0" xfId="30" applyFont="1"/>
    <xf numFmtId="0" fontId="6" fillId="0" borderId="0" xfId="30" applyFont="1" applyAlignment="1">
      <alignment vertical="top"/>
    </xf>
    <xf numFmtId="4" fontId="6" fillId="0" borderId="0" xfId="30" applyNumberFormat="1" applyFont="1" applyAlignment="1">
      <alignment horizontal="right"/>
    </xf>
    <xf numFmtId="0" fontId="5" fillId="0" borderId="0" xfId="30" applyFont="1" applyAlignment="1">
      <alignment vertical="top"/>
    </xf>
    <xf numFmtId="0" fontId="5" fillId="0" borderId="0" xfId="0" applyFont="1" applyAlignment="1">
      <alignment horizontal="justify" vertical="top" wrapText="1"/>
    </xf>
    <xf numFmtId="0" fontId="6" fillId="0" borderId="0" xfId="0" applyFont="1" applyAlignment="1">
      <alignment horizontal="justify" vertical="top" wrapText="1"/>
    </xf>
    <xf numFmtId="0" fontId="5" fillId="2" borderId="0" xfId="0" applyFont="1" applyFill="1" applyAlignment="1">
      <alignment horizontal="justify" vertical="top" wrapText="1"/>
    </xf>
    <xf numFmtId="0" fontId="6" fillId="0" borderId="0" xfId="0" quotePrefix="1" applyFont="1" applyAlignment="1">
      <alignment horizontal="justify" vertical="top" wrapText="1"/>
    </xf>
    <xf numFmtId="0" fontId="5" fillId="0" borderId="0" xfId="0" quotePrefix="1" applyFont="1" applyAlignment="1">
      <alignment horizontal="justify" vertical="top" wrapText="1"/>
    </xf>
    <xf numFmtId="0" fontId="9" fillId="0" borderId="0" xfId="0" applyFont="1" applyAlignment="1">
      <alignment horizontal="justify" vertical="top" wrapText="1"/>
    </xf>
    <xf numFmtId="165" fontId="5" fillId="0" borderId="0" xfId="0" applyNumberFormat="1" applyFont="1" applyAlignment="1">
      <alignment horizontal="right" vertical="top"/>
    </xf>
    <xf numFmtId="165" fontId="5" fillId="2" borderId="0" xfId="0" applyNumberFormat="1" applyFont="1" applyFill="1" applyAlignment="1">
      <alignment horizontal="right" vertical="top"/>
    </xf>
    <xf numFmtId="165" fontId="6" fillId="0" borderId="0" xfId="0" applyNumberFormat="1" applyFont="1" applyAlignment="1">
      <alignment horizontal="left" vertical="top"/>
    </xf>
    <xf numFmtId="165" fontId="9" fillId="2" borderId="0" xfId="0" applyNumberFormat="1" applyFont="1" applyFill="1" applyAlignment="1">
      <alignment horizontal="right" vertical="top"/>
    </xf>
    <xf numFmtId="0" fontId="20" fillId="0" borderId="0" xfId="0" applyFont="1"/>
    <xf numFmtId="165" fontId="20" fillId="0" borderId="0" xfId="0" applyNumberFormat="1" applyFont="1" applyAlignment="1">
      <alignment horizontal="right" vertical="top"/>
    </xf>
    <xf numFmtId="0" fontId="20" fillId="0" borderId="0" xfId="0" applyFont="1" applyAlignment="1">
      <alignment horizontal="justify" vertical="top" wrapText="1"/>
    </xf>
    <xf numFmtId="0" fontId="5" fillId="0" borderId="0" xfId="30" applyFont="1" applyAlignment="1">
      <alignment horizontal="justify" vertical="top" wrapText="1"/>
    </xf>
    <xf numFmtId="0" fontId="6" fillId="0" borderId="0" xfId="30" applyFont="1" applyAlignment="1">
      <alignment horizontal="justify" vertical="top" wrapText="1"/>
    </xf>
    <xf numFmtId="0" fontId="6" fillId="0" borderId="0" xfId="30" quotePrefix="1" applyFont="1" applyAlignment="1">
      <alignment horizontal="left" vertical="top" wrapText="1" indent="1"/>
    </xf>
    <xf numFmtId="0" fontId="5" fillId="0" borderId="0" xfId="30" applyFont="1" applyAlignment="1">
      <alignment horizontal="center" vertical="top" wrapText="1"/>
    </xf>
    <xf numFmtId="0" fontId="11" fillId="0" borderId="0" xfId="0" applyFont="1"/>
    <xf numFmtId="0" fontId="13" fillId="0" borderId="0" xfId="0" applyFont="1"/>
    <xf numFmtId="0" fontId="12" fillId="0" borderId="0" xfId="0" applyFont="1" applyAlignment="1">
      <alignment horizontal="right" vertical="top"/>
    </xf>
    <xf numFmtId="0" fontId="12" fillId="0" borderId="0" xfId="0" applyFont="1" applyAlignment="1">
      <alignment horizontal="left" vertical="top"/>
    </xf>
    <xf numFmtId="0" fontId="10" fillId="0" borderId="0" xfId="0" applyFont="1"/>
    <xf numFmtId="0" fontId="11" fillId="0" borderId="0" xfId="0" applyFont="1" applyAlignment="1">
      <alignment horizontal="left"/>
    </xf>
    <xf numFmtId="0" fontId="11" fillId="0" borderId="0" xfId="0" applyFont="1" applyAlignment="1">
      <alignment horizontal="right"/>
    </xf>
    <xf numFmtId="0" fontId="10" fillId="0" borderId="0" xfId="0" applyFont="1" applyAlignment="1">
      <alignment horizontal="right"/>
    </xf>
    <xf numFmtId="0" fontId="11" fillId="0" borderId="0" xfId="0" applyFont="1" applyAlignment="1">
      <alignment vertical="center"/>
    </xf>
    <xf numFmtId="0" fontId="8" fillId="0" borderId="0" xfId="0" applyFont="1"/>
    <xf numFmtId="0" fontId="11" fillId="0" borderId="0" xfId="0" applyFont="1" applyAlignment="1">
      <alignment horizontal="center" vertical="center"/>
    </xf>
    <xf numFmtId="0" fontId="11" fillId="0" borderId="0" xfId="0" applyFont="1" applyAlignment="1">
      <alignment vertical="top"/>
    </xf>
    <xf numFmtId="0" fontId="7" fillId="0" borderId="0" xfId="0" applyFont="1"/>
    <xf numFmtId="0" fontId="22" fillId="0" borderId="0" xfId="0" applyFont="1"/>
    <xf numFmtId="0" fontId="12" fillId="0" borderId="0" xfId="0" applyFont="1"/>
    <xf numFmtId="0" fontId="12" fillId="0" borderId="0" xfId="0" applyFont="1" applyAlignment="1">
      <alignment horizontal="center" vertical="center"/>
    </xf>
    <xf numFmtId="0" fontId="22" fillId="0" borderId="0" xfId="0" applyFont="1" applyAlignment="1">
      <alignment horizontal="center" vertical="center"/>
    </xf>
    <xf numFmtId="0" fontId="13" fillId="0" borderId="0" xfId="0"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left" vertical="center"/>
    </xf>
    <xf numFmtId="0" fontId="11" fillId="0" borderId="0" xfId="0" applyFont="1" applyAlignment="1">
      <alignment horizontal="left" vertical="center"/>
    </xf>
    <xf numFmtId="0" fontId="10" fillId="0" borderId="0" xfId="0" applyFont="1" applyAlignment="1">
      <alignment horizontal="left" vertical="center"/>
    </xf>
    <xf numFmtId="0" fontId="22" fillId="0" borderId="0" xfId="0" applyFont="1" applyAlignment="1">
      <alignment horizontal="left" vertical="center"/>
    </xf>
    <xf numFmtId="0" fontId="6" fillId="0" borderId="1" xfId="0" applyFont="1" applyBorder="1" applyAlignment="1">
      <alignment horizontal="center"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6" fillId="2" borderId="0" xfId="0" applyFont="1" applyFill="1" applyAlignment="1">
      <alignment horizontal="center" vertical="center"/>
    </xf>
    <xf numFmtId="0" fontId="20" fillId="0" borderId="0" xfId="0" applyFont="1" applyAlignment="1">
      <alignment horizontal="center" vertical="center"/>
    </xf>
    <xf numFmtId="0" fontId="9" fillId="2" borderId="0" xfId="0" applyFont="1" applyFill="1" applyAlignment="1">
      <alignment horizontal="center" vertical="center"/>
    </xf>
    <xf numFmtId="0" fontId="9" fillId="0" borderId="0" xfId="0" applyFont="1" applyAlignment="1">
      <alignment horizontal="center" vertical="center"/>
    </xf>
    <xf numFmtId="4" fontId="6" fillId="0" borderId="0" xfId="0" applyNumberFormat="1" applyFont="1" applyAlignment="1">
      <alignment horizontal="center" vertical="center"/>
    </xf>
    <xf numFmtId="4" fontId="6" fillId="0" borderId="0" xfId="0" applyNumberFormat="1" applyFont="1" applyAlignment="1" applyProtection="1">
      <alignment horizontal="center" vertical="center"/>
      <protection locked="0"/>
    </xf>
    <xf numFmtId="4" fontId="6" fillId="0" borderId="1" xfId="0" applyNumberFormat="1" applyFont="1" applyBorder="1" applyAlignment="1">
      <alignment horizontal="center" vertical="center"/>
    </xf>
    <xf numFmtId="4" fontId="6" fillId="0" borderId="1" xfId="0" applyNumberFormat="1" applyFont="1" applyBorder="1" applyAlignment="1" applyProtection="1">
      <alignment horizontal="center" vertical="center"/>
      <protection locked="0"/>
    </xf>
    <xf numFmtId="4" fontId="5" fillId="0" borderId="0" xfId="0" applyNumberFormat="1" applyFont="1" applyAlignment="1">
      <alignment horizontal="center" vertical="center"/>
    </xf>
    <xf numFmtId="4" fontId="5" fillId="0" borderId="0" xfId="3" applyNumberFormat="1" applyFont="1" applyAlignment="1" applyProtection="1">
      <alignment horizontal="center" vertical="center"/>
      <protection locked="0"/>
    </xf>
    <xf numFmtId="4" fontId="5" fillId="2" borderId="0" xfId="0" applyNumberFormat="1" applyFont="1" applyFill="1" applyAlignment="1">
      <alignment horizontal="center" vertical="center"/>
    </xf>
    <xf numFmtId="4" fontId="6" fillId="2" borderId="0" xfId="3" applyNumberFormat="1" applyFont="1" applyFill="1" applyAlignment="1" applyProtection="1">
      <alignment horizontal="center" vertical="center"/>
      <protection locked="0"/>
    </xf>
    <xf numFmtId="4" fontId="6" fillId="0" borderId="0" xfId="3" applyNumberFormat="1" applyFont="1" applyFill="1" applyAlignment="1" applyProtection="1">
      <alignment horizontal="center" vertical="center"/>
      <protection locked="0"/>
    </xf>
    <xf numFmtId="4" fontId="5" fillId="2" borderId="0" xfId="0" applyNumberFormat="1" applyFont="1" applyFill="1" applyAlignment="1" applyProtection="1">
      <alignment horizontal="center" vertical="center"/>
      <protection locked="0"/>
    </xf>
    <xf numFmtId="4" fontId="5" fillId="0" borderId="0" xfId="0" applyNumberFormat="1" applyFont="1" applyAlignment="1" applyProtection="1">
      <alignment horizontal="center" vertical="center"/>
      <protection locked="0"/>
    </xf>
    <xf numFmtId="4" fontId="6" fillId="2" borderId="0" xfId="0" applyNumberFormat="1" applyFont="1" applyFill="1" applyAlignment="1">
      <alignment horizontal="center" vertical="center"/>
    </xf>
    <xf numFmtId="4" fontId="20" fillId="0" borderId="0" xfId="0" applyNumberFormat="1" applyFont="1" applyAlignment="1">
      <alignment horizontal="center" vertical="center"/>
    </xf>
    <xf numFmtId="4" fontId="20" fillId="0" borderId="0" xfId="0" applyNumberFormat="1" applyFont="1" applyAlignment="1" applyProtection="1">
      <alignment horizontal="center" vertical="center"/>
      <protection locked="0"/>
    </xf>
    <xf numFmtId="4" fontId="6" fillId="2" borderId="0" xfId="0" applyNumberFormat="1" applyFont="1" applyFill="1" applyAlignment="1" applyProtection="1">
      <alignment horizontal="center" vertical="center"/>
      <protection locked="0"/>
    </xf>
    <xf numFmtId="4" fontId="9" fillId="2" borderId="0" xfId="0" applyNumberFormat="1" applyFont="1" applyFill="1" applyAlignment="1">
      <alignment horizontal="center" vertical="center"/>
    </xf>
    <xf numFmtId="4" fontId="9" fillId="2" borderId="0" xfId="0" applyNumberFormat="1" applyFont="1" applyFill="1" applyAlignment="1" applyProtection="1">
      <alignment horizontal="center" vertical="center"/>
      <protection locked="0"/>
    </xf>
    <xf numFmtId="4" fontId="9" fillId="0" borderId="0" xfId="0" applyNumberFormat="1" applyFont="1" applyAlignment="1">
      <alignment horizontal="center" vertical="center"/>
    </xf>
    <xf numFmtId="4" fontId="9" fillId="0" borderId="0" xfId="0" applyNumberFormat="1" applyFont="1" applyAlignment="1" applyProtection="1">
      <alignment horizontal="center" vertical="center"/>
      <protection locked="0"/>
    </xf>
    <xf numFmtId="164" fontId="6" fillId="0" borderId="0" xfId="0" applyNumberFormat="1" applyFont="1" applyAlignment="1">
      <alignment horizontal="center" vertical="center"/>
    </xf>
    <xf numFmtId="164" fontId="6" fillId="0" borderId="1" xfId="0" applyNumberFormat="1" applyFont="1" applyBorder="1" applyAlignment="1">
      <alignment horizontal="center" vertical="center"/>
    </xf>
    <xf numFmtId="164" fontId="5" fillId="0" borderId="0" xfId="3" applyNumberFormat="1" applyFont="1" applyAlignment="1" applyProtection="1">
      <alignment horizontal="center" vertical="center"/>
    </xf>
    <xf numFmtId="164" fontId="6" fillId="2" borderId="0" xfId="3" applyNumberFormat="1" applyFont="1" applyFill="1" applyAlignment="1" applyProtection="1">
      <alignment horizontal="center" vertical="center"/>
    </xf>
    <xf numFmtId="164" fontId="6" fillId="0" borderId="0" xfId="3" applyNumberFormat="1" applyFont="1" applyFill="1" applyAlignment="1" applyProtection="1">
      <alignment horizontal="center" vertical="center"/>
    </xf>
    <xf numFmtId="164" fontId="5" fillId="2" borderId="0" xfId="0" applyNumberFormat="1" applyFont="1" applyFill="1" applyAlignment="1">
      <alignment horizontal="center" vertical="center"/>
    </xf>
    <xf numFmtId="164" fontId="5" fillId="0" borderId="0" xfId="0" applyNumberFormat="1" applyFont="1" applyAlignment="1">
      <alignment horizontal="center" vertical="center"/>
    </xf>
    <xf numFmtId="164" fontId="20" fillId="0" borderId="0" xfId="0" applyNumberFormat="1" applyFont="1" applyAlignment="1">
      <alignment horizontal="center" vertical="center"/>
    </xf>
    <xf numFmtId="164" fontId="9" fillId="2" borderId="0" xfId="0" applyNumberFormat="1" applyFont="1" applyFill="1" applyAlignment="1">
      <alignment horizontal="center" vertical="center"/>
    </xf>
    <xf numFmtId="164" fontId="9" fillId="0" borderId="0" xfId="0" applyNumberFormat="1" applyFont="1" applyAlignment="1">
      <alignment horizontal="center" vertical="center"/>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2" xfId="3" applyNumberFormat="1" applyFont="1" applyBorder="1" applyAlignment="1" applyProtection="1">
      <alignment horizontal="center" vertical="center" wrapText="1"/>
    </xf>
    <xf numFmtId="164" fontId="5" fillId="0" borderId="2" xfId="3" applyNumberFormat="1" applyFont="1" applyBorder="1" applyAlignment="1" applyProtection="1">
      <alignment horizontal="center" vertical="center" wrapText="1"/>
    </xf>
    <xf numFmtId="0" fontId="11" fillId="0" borderId="0" xfId="0" applyFont="1" applyAlignment="1">
      <alignment horizontal="right" vertical="top"/>
    </xf>
    <xf numFmtId="0" fontId="7" fillId="0" borderId="0" xfId="0" applyFont="1" applyAlignment="1">
      <alignment horizontal="right"/>
    </xf>
    <xf numFmtId="0" fontId="0" fillId="0" borderId="0" xfId="0" applyAlignment="1">
      <alignment horizontal="right"/>
    </xf>
    <xf numFmtId="0" fontId="5" fillId="2" borderId="0" xfId="0" applyFont="1" applyFill="1" applyAlignment="1">
      <alignment horizontal="left" vertical="top"/>
    </xf>
    <xf numFmtId="0" fontId="6" fillId="0" borderId="0" xfId="0" applyFont="1" applyAlignment="1">
      <alignment horizontal="center" vertical="center" shrinkToFit="1"/>
    </xf>
    <xf numFmtId="4" fontId="6" fillId="0" borderId="0" xfId="0" applyNumberFormat="1" applyFont="1" applyAlignment="1">
      <alignment horizontal="center" vertical="center" shrinkToFit="1"/>
    </xf>
    <xf numFmtId="164" fontId="6" fillId="0" borderId="0" xfId="0" applyNumberFormat="1" applyFont="1" applyAlignment="1">
      <alignment horizontal="center" vertical="center" shrinkToFit="1"/>
    </xf>
    <xf numFmtId="0" fontId="5" fillId="2" borderId="0" xfId="0" applyFont="1" applyFill="1" applyAlignment="1">
      <alignment horizontal="center" vertical="center" shrinkToFit="1"/>
    </xf>
    <xf numFmtId="4" fontId="6" fillId="2" borderId="0" xfId="0" applyNumberFormat="1" applyFont="1" applyFill="1" applyAlignment="1">
      <alignment horizontal="center" vertical="center" shrinkToFit="1"/>
    </xf>
    <xf numFmtId="4" fontId="5" fillId="2" borderId="0" xfId="0" applyNumberFormat="1" applyFont="1" applyFill="1" applyAlignment="1">
      <alignment horizontal="center" vertical="center" shrinkToFit="1"/>
    </xf>
    <xf numFmtId="164" fontId="5" fillId="0" borderId="0" xfId="0" applyNumberFormat="1" applyFont="1" applyAlignment="1">
      <alignment horizontal="center" vertical="center" shrinkToFit="1"/>
    </xf>
    <xf numFmtId="164" fontId="6" fillId="0" borderId="0" xfId="0" applyNumberFormat="1" applyFont="1" applyAlignment="1" applyProtection="1">
      <alignment horizontal="center" vertical="center"/>
      <protection locked="0"/>
    </xf>
    <xf numFmtId="0" fontId="6" fillId="0" borderId="0" xfId="0" quotePrefix="1" applyFont="1" applyAlignment="1">
      <alignment horizontal="justify" vertical="top"/>
    </xf>
    <xf numFmtId="165" fontId="6" fillId="0" borderId="0" xfId="48" applyNumberFormat="1" applyFont="1" applyAlignment="1">
      <alignment horizontal="right" vertical="top"/>
    </xf>
    <xf numFmtId="0" fontId="6" fillId="0" borderId="0" xfId="48" applyFont="1" applyAlignment="1">
      <alignment horizontal="justify" vertical="top"/>
    </xf>
    <xf numFmtId="4" fontId="6" fillId="0" borderId="0" xfId="48" applyNumberFormat="1" applyFont="1" applyAlignment="1">
      <alignment horizontal="center" vertical="center"/>
    </xf>
    <xf numFmtId="4" fontId="6" fillId="0" borderId="0" xfId="48" applyNumberFormat="1" applyFont="1" applyAlignment="1" applyProtection="1">
      <alignment horizontal="center" vertical="center"/>
      <protection locked="0"/>
    </xf>
    <xf numFmtId="164" fontId="6" fillId="0" borderId="0" xfId="48" applyNumberFormat="1" applyFont="1" applyAlignment="1">
      <alignment horizontal="center" vertical="center"/>
    </xf>
    <xf numFmtId="0" fontId="6" fillId="0" borderId="0" xfId="48" applyFont="1" applyAlignment="1">
      <alignment vertical="top"/>
    </xf>
    <xf numFmtId="165" fontId="5" fillId="0" borderId="0" xfId="48" applyNumberFormat="1" applyFont="1" applyAlignment="1">
      <alignment horizontal="right" vertical="top"/>
    </xf>
    <xf numFmtId="0" fontId="5" fillId="0" borderId="0" xfId="48" quotePrefix="1" applyFont="1" applyAlignment="1">
      <alignment horizontal="justify" vertical="top"/>
    </xf>
    <xf numFmtId="0" fontId="6" fillId="0" borderId="0" xfId="48" applyFont="1"/>
    <xf numFmtId="0" fontId="6" fillId="0" borderId="0" xfId="48" quotePrefix="1" applyFont="1" applyAlignment="1">
      <alignment horizontal="justify" vertical="top"/>
    </xf>
    <xf numFmtId="0" fontId="6" fillId="0" borderId="0" xfId="48" applyFont="1" applyAlignment="1">
      <alignment horizontal="justify" vertical="top" wrapText="1"/>
    </xf>
    <xf numFmtId="164" fontId="6" fillId="0" borderId="0" xfId="0" applyNumberFormat="1" applyFont="1" applyAlignment="1">
      <alignment horizontal="right" vertical="center"/>
    </xf>
    <xf numFmtId="165" fontId="6" fillId="0" borderId="0" xfId="55" applyNumberFormat="1" applyFont="1" applyAlignment="1">
      <alignment horizontal="right" vertical="top" wrapText="1"/>
    </xf>
    <xf numFmtId="4" fontId="23" fillId="0" borderId="0" xfId="34" applyNumberFormat="1" applyFont="1" applyAlignment="1">
      <alignment horizontal="center" vertical="center"/>
    </xf>
    <xf numFmtId="164" fontId="23" fillId="0" borderId="0" xfId="34" applyNumberFormat="1" applyFont="1" applyAlignment="1">
      <alignment horizontal="center" vertical="center"/>
    </xf>
    <xf numFmtId="0" fontId="24" fillId="0" borderId="0" xfId="34" applyFont="1"/>
    <xf numFmtId="0" fontId="23" fillId="0" borderId="0" xfId="34" applyFont="1" applyAlignment="1">
      <alignment horizontal="justify" vertical="top" wrapText="1"/>
    </xf>
    <xf numFmtId="165" fontId="5" fillId="0" borderId="0" xfId="56" applyNumberFormat="1" applyFont="1" applyAlignment="1">
      <alignment horizontal="right" vertical="top"/>
    </xf>
    <xf numFmtId="0" fontId="2" fillId="0" borderId="0" xfId="55"/>
    <xf numFmtId="0" fontId="23" fillId="0" borderId="0" xfId="34" applyFont="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5" fillId="0" borderId="0" xfId="48" applyFont="1" applyAlignment="1">
      <alignment horizontal="justify" vertical="top"/>
    </xf>
    <xf numFmtId="4" fontId="6" fillId="0" borderId="0" xfId="0" applyNumberFormat="1" applyFont="1" applyAlignment="1" applyProtection="1">
      <alignment horizontal="center" vertical="center" shrinkToFit="1"/>
      <protection locked="0"/>
    </xf>
    <xf numFmtId="164" fontId="6" fillId="0" borderId="0" xfId="3" applyNumberFormat="1" applyFont="1" applyFill="1" applyAlignment="1" applyProtection="1">
      <alignment horizontal="center" vertical="center" shrinkToFit="1"/>
    </xf>
    <xf numFmtId="0" fontId="15" fillId="0" borderId="0" xfId="0" applyFont="1"/>
    <xf numFmtId="0" fontId="5" fillId="0" borderId="0" xfId="0" applyFont="1" applyAlignment="1">
      <alignment horizontal="justify" vertical="top"/>
    </xf>
    <xf numFmtId="0" fontId="26" fillId="0" borderId="0" xfId="48" applyFont="1" applyAlignment="1">
      <alignment horizontal="justify" vertical="top"/>
    </xf>
    <xf numFmtId="0" fontId="13" fillId="0" borderId="0" xfId="0" applyFont="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vertical="center" wrapText="1"/>
    </xf>
    <xf numFmtId="0" fontId="0" fillId="0" borderId="1" xfId="0" applyBorder="1"/>
    <xf numFmtId="0" fontId="27" fillId="0" borderId="0" xfId="0" applyFont="1" applyAlignment="1">
      <alignment horizontal="center"/>
    </xf>
    <xf numFmtId="0" fontId="0" fillId="0" borderId="3" xfId="0" applyBorder="1" applyAlignment="1">
      <alignment horizontal="center"/>
    </xf>
  </cellXfs>
  <cellStyles count="58">
    <cellStyle name="Comma 2" xfId="1" xr:uid="{00000000-0005-0000-0000-000000000000}"/>
    <cellStyle name="Comma 2 2" xfId="44" xr:uid="{00000000-0005-0000-0000-000001000000}"/>
    <cellStyle name="Comma 3" xfId="2" xr:uid="{00000000-0005-0000-0000-000002000000}"/>
    <cellStyle name="Comma 3 2 2" xfId="57" xr:uid="{00000000-0005-0000-0000-000003000000}"/>
    <cellStyle name="Comma 4" xfId="46" xr:uid="{00000000-0005-0000-0000-000004000000}"/>
    <cellStyle name="Comma 5" xfId="50" xr:uid="{00000000-0005-0000-0000-000005000000}"/>
    <cellStyle name="Comma 6" xfId="54" xr:uid="{00000000-0005-0000-0000-000006000000}"/>
    <cellStyle name="Currency 2" xfId="53" xr:uid="{00000000-0005-0000-0000-000008000000}"/>
    <cellStyle name="Default_Uvuceni" xfId="47" xr:uid="{00000000-0005-0000-0000-000009000000}"/>
    <cellStyle name="Excel Built-in Normal" xfId="4" xr:uid="{00000000-0005-0000-0000-00000A000000}"/>
    <cellStyle name="Normal 10" xfId="5" xr:uid="{00000000-0005-0000-0000-00000C000000}"/>
    <cellStyle name="Normal 10 2" xfId="48" xr:uid="{00000000-0005-0000-0000-00000D000000}"/>
    <cellStyle name="Normal 11" xfId="6" xr:uid="{00000000-0005-0000-0000-00000E000000}"/>
    <cellStyle name="Normal 11 2" xfId="7" xr:uid="{00000000-0005-0000-0000-00000F000000}"/>
    <cellStyle name="Normal 12" xfId="8" xr:uid="{00000000-0005-0000-0000-000010000000}"/>
    <cellStyle name="Normal 13" xfId="9" xr:uid="{00000000-0005-0000-0000-000011000000}"/>
    <cellStyle name="Normal 14" xfId="10" xr:uid="{00000000-0005-0000-0000-000012000000}"/>
    <cellStyle name="Normal 15" xfId="11" xr:uid="{00000000-0005-0000-0000-000013000000}"/>
    <cellStyle name="Normal 16" xfId="12" xr:uid="{00000000-0005-0000-0000-000014000000}"/>
    <cellStyle name="Normal 17" xfId="13" xr:uid="{00000000-0005-0000-0000-000015000000}"/>
    <cellStyle name="Normal 18" xfId="14" xr:uid="{00000000-0005-0000-0000-000016000000}"/>
    <cellStyle name="Normal 19" xfId="15" xr:uid="{00000000-0005-0000-0000-000017000000}"/>
    <cellStyle name="Normal 2" xfId="16" xr:uid="{00000000-0005-0000-0000-000018000000}"/>
    <cellStyle name="Normal 2 2" xfId="39" xr:uid="{00000000-0005-0000-0000-000019000000}"/>
    <cellStyle name="Normal 20" xfId="17" xr:uid="{00000000-0005-0000-0000-00001A000000}"/>
    <cellStyle name="Normal 21" xfId="18" xr:uid="{00000000-0005-0000-0000-00001B000000}"/>
    <cellStyle name="Normal 22" xfId="19" xr:uid="{00000000-0005-0000-0000-00001C000000}"/>
    <cellStyle name="Normal 23" xfId="20" xr:uid="{00000000-0005-0000-0000-00001D000000}"/>
    <cellStyle name="Normal 24" xfId="21" xr:uid="{00000000-0005-0000-0000-00001E000000}"/>
    <cellStyle name="Normal 25" xfId="22" xr:uid="{00000000-0005-0000-0000-00001F000000}"/>
    <cellStyle name="Normal 26" xfId="23" xr:uid="{00000000-0005-0000-0000-000020000000}"/>
    <cellStyle name="Normal 27" xfId="24" xr:uid="{00000000-0005-0000-0000-000021000000}"/>
    <cellStyle name="Normal 28" xfId="25" xr:uid="{00000000-0005-0000-0000-000022000000}"/>
    <cellStyle name="Normal 29" xfId="26" xr:uid="{00000000-0005-0000-0000-000023000000}"/>
    <cellStyle name="Normal 3" xfId="27" xr:uid="{00000000-0005-0000-0000-000024000000}"/>
    <cellStyle name="Normal 3 2" xfId="43" xr:uid="{00000000-0005-0000-0000-000025000000}"/>
    <cellStyle name="Normal 3 2 2 3" xfId="56" xr:uid="{00000000-0005-0000-0000-000026000000}"/>
    <cellStyle name="Normal 3 2 3 2 2" xfId="55" xr:uid="{00000000-0005-0000-0000-000027000000}"/>
    <cellStyle name="Normal 30" xfId="28" xr:uid="{00000000-0005-0000-0000-000028000000}"/>
    <cellStyle name="Normal 31" xfId="29" xr:uid="{00000000-0005-0000-0000-000029000000}"/>
    <cellStyle name="Normal 4" xfId="30" xr:uid="{00000000-0005-0000-0000-00002A000000}"/>
    <cellStyle name="Normal 4 2 2" xfId="31" xr:uid="{00000000-0005-0000-0000-00002B000000}"/>
    <cellStyle name="Normal 5" xfId="32" xr:uid="{00000000-0005-0000-0000-00002C000000}"/>
    <cellStyle name="Normal 6" xfId="33" xr:uid="{00000000-0005-0000-0000-00002D000000}"/>
    <cellStyle name="Normal 7" xfId="34" xr:uid="{00000000-0005-0000-0000-00002E000000}"/>
    <cellStyle name="Normal 8" xfId="35" xr:uid="{00000000-0005-0000-0000-00002F000000}"/>
    <cellStyle name="Normal 9" xfId="36" xr:uid="{00000000-0005-0000-0000-000030000000}"/>
    <cellStyle name="Normalno" xfId="0" builtinId="0"/>
    <cellStyle name="Normalno 2" xfId="37" xr:uid="{00000000-0005-0000-0000-000031000000}"/>
    <cellStyle name="Normalno 3" xfId="42" xr:uid="{00000000-0005-0000-0000-000032000000}"/>
    <cellStyle name="Normalno 4" xfId="41" xr:uid="{00000000-0005-0000-0000-000033000000}"/>
    <cellStyle name="Obično 2" xfId="38" xr:uid="{00000000-0005-0000-0000-000034000000}"/>
    <cellStyle name="Obično 2 2" xfId="49" xr:uid="{00000000-0005-0000-0000-000035000000}"/>
    <cellStyle name="Obično_List1" xfId="51" xr:uid="{00000000-0005-0000-0000-000036000000}"/>
    <cellStyle name="Style 1" xfId="52" xr:uid="{00000000-0005-0000-0000-000037000000}"/>
    <cellStyle name="Valuta" xfId="3" builtinId="4"/>
    <cellStyle name="Zarez 2" xfId="40" xr:uid="{00000000-0005-0000-0000-000038000000}"/>
    <cellStyle name="Zarez 3" xfId="45" xr:uid="{00000000-0005-0000-0000-000039000000}"/>
  </cellStyles>
  <dxfs count="0"/>
  <tableStyles count="0" defaultTableStyle="TableStyleMedium2" defaultPivotStyle="PivotStyleLight16"/>
  <colors>
    <mruColors>
      <color rgb="FF969696"/>
      <color rgb="FFEAEAEA"/>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4"/>
  <sheetViews>
    <sheetView view="pageBreakPreview" zoomScaleNormal="100" zoomScaleSheetLayoutView="100" zoomScalePageLayoutView="85" workbookViewId="0">
      <selection activeCell="A12" sqref="A12"/>
    </sheetView>
  </sheetViews>
  <sheetFormatPr defaultColWidth="9.140625" defaultRowHeight="23.25" customHeight="1" x14ac:dyDescent="0.2"/>
  <cols>
    <col min="1" max="1" width="11.140625" style="48" customWidth="1"/>
    <col min="2" max="10" width="11.140625" style="41" customWidth="1"/>
    <col min="11" max="16384" width="9.140625" style="38"/>
  </cols>
  <sheetData>
    <row r="1" spans="1:10" ht="23.25" customHeight="1" x14ac:dyDescent="0.2">
      <c r="A1" s="45"/>
      <c r="B1" s="130"/>
      <c r="C1" s="40"/>
    </row>
    <row r="2" spans="1:10" ht="23.25" customHeight="1" x14ac:dyDescent="0.2">
      <c r="A2" s="45"/>
      <c r="B2" s="130"/>
      <c r="C2" s="40"/>
      <c r="D2" s="42"/>
      <c r="E2" s="42"/>
      <c r="F2" s="42"/>
    </row>
    <row r="3" spans="1:10" s="29" customFormat="1" ht="23.25" customHeight="1" x14ac:dyDescent="0.3">
      <c r="A3" s="46" t="s">
        <v>12</v>
      </c>
      <c r="B3" s="35"/>
      <c r="C3" s="35"/>
      <c r="D3" s="35"/>
      <c r="E3" s="43"/>
      <c r="F3" s="43"/>
      <c r="G3" s="43"/>
      <c r="H3" s="43"/>
      <c r="I3" s="43"/>
      <c r="J3" s="43"/>
    </row>
    <row r="4" spans="1:10" s="29" customFormat="1" ht="23.25" customHeight="1" x14ac:dyDescent="0.3">
      <c r="A4" s="46" t="s">
        <v>110</v>
      </c>
      <c r="B4" s="44"/>
      <c r="C4" s="44"/>
      <c r="D4" s="44"/>
      <c r="E4" s="44"/>
      <c r="F4" s="44"/>
      <c r="G4" s="44"/>
      <c r="H4" s="44"/>
      <c r="I4" s="44"/>
      <c r="J4" s="43"/>
    </row>
    <row r="5" spans="1:10" s="29" customFormat="1" ht="23.25" customHeight="1" x14ac:dyDescent="0.3">
      <c r="A5" s="46" t="s">
        <v>111</v>
      </c>
      <c r="B5" s="44"/>
      <c r="C5" s="44"/>
      <c r="D5" s="44"/>
      <c r="E5" s="44"/>
      <c r="F5" s="44"/>
      <c r="G5" s="44"/>
      <c r="H5" s="44"/>
      <c r="I5" s="44"/>
      <c r="J5" s="43"/>
    </row>
    <row r="6" spans="1:10" s="29" customFormat="1" ht="23.25" customHeight="1" x14ac:dyDescent="0.3">
      <c r="A6" s="46" t="s">
        <v>112</v>
      </c>
      <c r="B6" s="44"/>
      <c r="C6" s="44"/>
      <c r="D6" s="44"/>
      <c r="E6" s="44"/>
      <c r="F6" s="44"/>
      <c r="G6" s="44"/>
      <c r="H6" s="44"/>
      <c r="I6" s="44"/>
      <c r="J6" s="43"/>
    </row>
    <row r="7" spans="1:10" s="29" customFormat="1" ht="23.25" customHeight="1" x14ac:dyDescent="0.3">
      <c r="A7" s="46"/>
      <c r="B7" s="44"/>
      <c r="C7" s="44"/>
      <c r="D7" s="44"/>
      <c r="E7" s="44"/>
      <c r="F7" s="44"/>
      <c r="G7" s="44"/>
      <c r="H7" s="44"/>
      <c r="I7" s="44"/>
      <c r="J7" s="43"/>
    </row>
    <row r="8" spans="1:10" s="29" customFormat="1" ht="23.25" customHeight="1" x14ac:dyDescent="0.3">
      <c r="A8" s="47"/>
      <c r="B8" s="35"/>
      <c r="C8" s="43"/>
      <c r="D8" s="43"/>
      <c r="E8" s="43"/>
      <c r="F8" s="43"/>
      <c r="G8" s="43"/>
      <c r="H8" s="43"/>
      <c r="I8" s="43"/>
      <c r="J8" s="43"/>
    </row>
    <row r="9" spans="1:10" s="29" customFormat="1" ht="23.25" customHeight="1" x14ac:dyDescent="0.3">
      <c r="A9" s="46" t="s">
        <v>13</v>
      </c>
      <c r="B9" s="35"/>
      <c r="C9" s="35"/>
      <c r="D9" s="35"/>
      <c r="E9" s="43"/>
      <c r="F9" s="43"/>
      <c r="G9" s="43"/>
      <c r="H9" s="43"/>
      <c r="I9" s="43"/>
      <c r="J9" s="43"/>
    </row>
    <row r="10" spans="1:10" s="29" customFormat="1" ht="23.25" customHeight="1" x14ac:dyDescent="0.3">
      <c r="A10" s="46" t="s">
        <v>113</v>
      </c>
      <c r="B10" s="44"/>
      <c r="C10" s="44"/>
      <c r="D10" s="44"/>
      <c r="E10" s="44"/>
      <c r="F10" s="44"/>
      <c r="G10" s="44"/>
      <c r="H10" s="44"/>
      <c r="I10" s="44"/>
      <c r="J10" s="43"/>
    </row>
    <row r="11" spans="1:10" s="29" customFormat="1" ht="23.25" customHeight="1" x14ac:dyDescent="0.3">
      <c r="A11" s="46" t="s">
        <v>236</v>
      </c>
      <c r="B11" s="44"/>
      <c r="C11" s="44"/>
      <c r="D11" s="44"/>
      <c r="E11" s="44"/>
      <c r="F11" s="44"/>
      <c r="G11" s="44"/>
      <c r="H11" s="44"/>
      <c r="I11" s="44"/>
      <c r="J11" s="43"/>
    </row>
    <row r="12" spans="1:10" s="29" customFormat="1" ht="23.25" customHeight="1" x14ac:dyDescent="0.3">
      <c r="A12" s="46"/>
      <c r="B12" s="44"/>
      <c r="C12" s="44"/>
      <c r="D12" s="44"/>
      <c r="E12" s="44"/>
      <c r="F12" s="44"/>
      <c r="G12" s="44"/>
      <c r="H12" s="44"/>
      <c r="I12" s="44"/>
      <c r="J12" s="43"/>
    </row>
    <row r="13" spans="1:10" s="29" customFormat="1" ht="23.25" customHeight="1" x14ac:dyDescent="0.3">
      <c r="A13" s="46"/>
      <c r="B13" s="44"/>
      <c r="C13" s="44"/>
      <c r="D13" s="44"/>
      <c r="E13" s="44"/>
      <c r="F13" s="44"/>
      <c r="G13" s="44"/>
      <c r="H13" s="44"/>
      <c r="I13" s="44"/>
      <c r="J13" s="43"/>
    </row>
    <row r="14" spans="1:10" ht="23.25" customHeight="1" x14ac:dyDescent="0.2">
      <c r="A14" s="45"/>
      <c r="B14" s="130"/>
      <c r="C14" s="40"/>
      <c r="D14" s="40"/>
      <c r="E14" s="40"/>
      <c r="F14" s="40"/>
    </row>
    <row r="15" spans="1:10" ht="23.25" customHeight="1" x14ac:dyDescent="0.2">
      <c r="A15" s="45"/>
      <c r="B15" s="130"/>
      <c r="C15" s="40"/>
      <c r="D15" s="130"/>
      <c r="E15" s="40"/>
      <c r="F15" s="40"/>
    </row>
    <row r="18" spans="1:10" s="39" customFormat="1" ht="23.25" customHeight="1" x14ac:dyDescent="0.35">
      <c r="A18" s="131" t="s">
        <v>6</v>
      </c>
      <c r="B18" s="131"/>
      <c r="C18" s="131"/>
      <c r="D18" s="131"/>
      <c r="E18" s="131"/>
      <c r="F18" s="131"/>
      <c r="G18" s="131"/>
      <c r="H18" s="131"/>
      <c r="I18" s="131"/>
      <c r="J18" s="131"/>
    </row>
    <row r="19" spans="1:10" s="29" customFormat="1" ht="23.25" customHeight="1" x14ac:dyDescent="0.3">
      <c r="A19" s="47"/>
      <c r="B19" s="35"/>
      <c r="C19" s="43"/>
      <c r="D19" s="43"/>
      <c r="E19" s="43"/>
      <c r="F19" s="43"/>
      <c r="G19" s="43"/>
      <c r="H19" s="43"/>
      <c r="I19" s="43"/>
      <c r="J19" s="43"/>
    </row>
    <row r="20" spans="1:10" s="29" customFormat="1" ht="23.25" customHeight="1" x14ac:dyDescent="0.3">
      <c r="A20" s="47"/>
      <c r="B20" s="35"/>
      <c r="C20" s="43"/>
      <c r="D20" s="43"/>
      <c r="E20" s="43"/>
      <c r="F20" s="43"/>
      <c r="G20" s="43"/>
      <c r="H20" s="43"/>
      <c r="I20" s="43"/>
      <c r="J20" s="43"/>
    </row>
    <row r="21" spans="1:10" s="29" customFormat="1" ht="23.25" customHeight="1" x14ac:dyDescent="0.3">
      <c r="A21" s="47"/>
      <c r="B21" s="35"/>
      <c r="C21" s="43"/>
      <c r="D21" s="35"/>
      <c r="E21" s="43"/>
      <c r="F21" s="43"/>
      <c r="G21" s="43"/>
      <c r="H21" s="43"/>
      <c r="I21" s="43"/>
      <c r="J21" s="43"/>
    </row>
    <row r="22" spans="1:10" s="29" customFormat="1" ht="23.25" customHeight="1" x14ac:dyDescent="0.3">
      <c r="A22" s="132" t="s">
        <v>114</v>
      </c>
      <c r="B22" s="132"/>
      <c r="C22" s="132"/>
      <c r="D22" s="132"/>
      <c r="E22" s="132"/>
      <c r="F22" s="132"/>
      <c r="G22" s="132"/>
      <c r="H22" s="132"/>
      <c r="I22" s="132"/>
      <c r="J22" s="132"/>
    </row>
    <row r="24" spans="1:10" s="29" customFormat="1" ht="23.25" customHeight="1" x14ac:dyDescent="0.3">
      <c r="A24" s="47"/>
      <c r="B24" s="43"/>
      <c r="C24" s="43"/>
      <c r="D24" s="35"/>
      <c r="E24" s="43"/>
      <c r="F24" s="43"/>
      <c r="G24" s="43"/>
      <c r="H24" s="43"/>
      <c r="I24" s="43"/>
      <c r="J24" s="43"/>
    </row>
  </sheetData>
  <sheetProtection selectLockedCells="1"/>
  <mergeCells count="2">
    <mergeCell ref="A18:J18"/>
    <mergeCell ref="A22:J22"/>
  </mergeCells>
  <pageMargins left="0.70866141732283472" right="0.70866141732283472" top="0.74803149606299213" bottom="0.74803149606299213" header="0.31496062992125984" footer="0.31496062992125984"/>
  <pageSetup paperSize="9" scale="80" fitToHeight="0" orientation="portrait" horizontalDpi="4294967293" r:id="rId1"/>
  <headerFooter>
    <oddFooter>&amp;R&amp;"Calibri,Regular"&amp;12ZAGREB, SRPANJ 2026.</oddFooter>
    <firstFooter>&amp;R&amp;"Calibri,Regular"ZAGREB, LISTOPAD 2025.</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47"/>
  <sheetViews>
    <sheetView showWhiteSpace="0" view="pageBreakPreview" zoomScaleNormal="100" zoomScaleSheetLayoutView="100" workbookViewId="0">
      <selection activeCell="B28" sqref="B28"/>
    </sheetView>
  </sheetViews>
  <sheetFormatPr defaultColWidth="9.140625" defaultRowHeight="12.75" x14ac:dyDescent="0.2"/>
  <cols>
    <col min="1" max="1" width="5.7109375" style="92" customWidth="1"/>
    <col min="2" max="2" width="99.7109375" customWidth="1"/>
    <col min="3" max="3" width="5.7109375" customWidth="1"/>
    <col min="4" max="5" width="11.7109375" customWidth="1"/>
    <col min="6" max="6" width="17.7109375" customWidth="1"/>
  </cols>
  <sheetData>
    <row r="1" spans="1:7" ht="23.25" x14ac:dyDescent="0.35">
      <c r="A1" s="31"/>
      <c r="B1" s="25" t="s">
        <v>9</v>
      </c>
      <c r="C1" s="25"/>
      <c r="D1" s="26"/>
      <c r="E1" s="27"/>
      <c r="F1" s="28"/>
    </row>
    <row r="2" spans="1:7" ht="23.25" x14ac:dyDescent="0.35">
      <c r="A2" s="31"/>
      <c r="B2" s="25"/>
      <c r="C2" s="25"/>
      <c r="D2" s="26"/>
      <c r="E2" s="27"/>
      <c r="F2" s="28"/>
    </row>
    <row r="3" spans="1:7" ht="23.25" x14ac:dyDescent="0.3">
      <c r="A3" s="31" t="s">
        <v>10</v>
      </c>
      <c r="B3" s="25" t="str">
        <f>'OPĆI I POSEBNI UVJETI GRAĐENJA'!A2</f>
        <v>OPĆI I POSEBNI UVJETI GRAĐENJA</v>
      </c>
      <c r="C3" s="25"/>
      <c r="E3" s="27"/>
      <c r="F3" s="28"/>
    </row>
    <row r="4" spans="1:7" ht="23.25" x14ac:dyDescent="0.3">
      <c r="A4" s="31"/>
      <c r="B4" s="25"/>
      <c r="C4" s="25"/>
      <c r="E4" s="27"/>
      <c r="F4" s="28"/>
    </row>
    <row r="5" spans="1:7" ht="23.25" x14ac:dyDescent="0.3">
      <c r="A5" s="31" t="s">
        <v>10</v>
      </c>
      <c r="B5" s="25" t="str">
        <f>'OPĆI UVJETI_GRAĐ'!A2</f>
        <v>OPĆI UVJETI GRAĐEVINSKO - OBRTNIČKIH RADOVA</v>
      </c>
      <c r="C5" s="25"/>
      <c r="E5" s="27"/>
      <c r="F5" s="28"/>
    </row>
    <row r="6" spans="1:7" ht="23.25" x14ac:dyDescent="0.3">
      <c r="A6" s="31"/>
      <c r="B6" s="25"/>
      <c r="C6" s="25"/>
      <c r="E6" s="27"/>
      <c r="F6" s="28"/>
    </row>
    <row r="7" spans="1:7" s="29" customFormat="1" ht="18.75" x14ac:dyDescent="0.3">
      <c r="A7" s="31" t="str">
        <f>'A_GRAĐ-OBRT'!A7</f>
        <v>A.</v>
      </c>
      <c r="B7" s="25" t="str">
        <f>'A_GRAĐ-OBRT'!B7</f>
        <v>GRAĐEVINSKO - OBRTNIČKI RADOVI</v>
      </c>
      <c r="C7" s="25"/>
      <c r="E7" s="25"/>
      <c r="F7" s="25"/>
    </row>
    <row r="8" spans="1:7" ht="23.25" x14ac:dyDescent="0.3">
      <c r="A8" s="31"/>
      <c r="B8" s="25"/>
      <c r="C8" s="25"/>
      <c r="E8" s="27"/>
      <c r="F8" s="28"/>
    </row>
    <row r="9" spans="1:7" s="29" customFormat="1" ht="18.75" x14ac:dyDescent="0.3">
      <c r="A9" s="31"/>
      <c r="B9" s="25"/>
      <c r="C9" s="25"/>
      <c r="E9" s="25"/>
      <c r="F9" s="25"/>
    </row>
    <row r="10" spans="1:7" ht="23.25" x14ac:dyDescent="0.3">
      <c r="A10" s="31"/>
      <c r="B10" s="25"/>
      <c r="C10" s="25"/>
      <c r="E10" s="27"/>
      <c r="F10" s="28"/>
    </row>
    <row r="11" spans="1:7" s="29" customFormat="1" ht="18.75" x14ac:dyDescent="0.3">
      <c r="A11" s="31"/>
      <c r="B11" s="25"/>
      <c r="C11" s="25"/>
      <c r="E11" s="25"/>
      <c r="F11" s="25"/>
    </row>
    <row r="12" spans="1:7" ht="23.25" x14ac:dyDescent="0.3">
      <c r="A12" s="31"/>
      <c r="B12" s="25"/>
      <c r="C12" s="25"/>
      <c r="E12" s="27"/>
      <c r="F12" s="28"/>
    </row>
    <row r="13" spans="1:7" s="29" customFormat="1" ht="18.75" x14ac:dyDescent="0.3">
      <c r="A13" s="31"/>
      <c r="B13" s="25"/>
      <c r="C13" s="25"/>
      <c r="E13" s="25"/>
      <c r="F13" s="25"/>
    </row>
    <row r="14" spans="1:7" s="29" customFormat="1" ht="18.75" x14ac:dyDescent="0.3">
      <c r="A14" s="31"/>
      <c r="B14" s="25"/>
      <c r="C14" s="25"/>
      <c r="E14" s="25"/>
      <c r="F14" s="25"/>
    </row>
    <row r="15" spans="1:7" ht="23.25" x14ac:dyDescent="0.3">
      <c r="A15" s="31"/>
      <c r="B15" s="25"/>
      <c r="C15" s="25"/>
      <c r="E15" s="27"/>
      <c r="F15" s="28"/>
    </row>
    <row r="16" spans="1:7" s="29" customFormat="1" ht="18.75" x14ac:dyDescent="0.3">
      <c r="A16" s="31"/>
      <c r="B16" s="25"/>
      <c r="C16" s="25"/>
      <c r="E16" s="25"/>
      <c r="F16" s="25"/>
      <c r="G16" s="25"/>
    </row>
    <row r="17" spans="1:9" s="29" customFormat="1" ht="18.75" x14ac:dyDescent="0.3">
      <c r="A17" s="31"/>
      <c r="B17" s="25"/>
      <c r="C17" s="25"/>
      <c r="E17" s="25"/>
      <c r="F17" s="25"/>
      <c r="G17" s="25"/>
    </row>
    <row r="18" spans="1:9" s="29" customFormat="1" ht="18.75" x14ac:dyDescent="0.3">
      <c r="A18" s="31"/>
      <c r="B18" s="25"/>
      <c r="C18" s="25"/>
      <c r="E18" s="25"/>
      <c r="F18" s="25"/>
      <c r="G18" s="25"/>
    </row>
    <row r="19" spans="1:9" s="29" customFormat="1" ht="18.75" x14ac:dyDescent="0.3">
      <c r="A19" s="31"/>
      <c r="B19" s="25"/>
      <c r="C19" s="25"/>
      <c r="E19" s="25"/>
      <c r="F19" s="25"/>
      <c r="G19" s="25"/>
    </row>
    <row r="20" spans="1:9" s="29" customFormat="1" ht="18.75" x14ac:dyDescent="0.3">
      <c r="A20" s="31"/>
      <c r="B20" s="25"/>
      <c r="C20" s="25"/>
      <c r="E20" s="25"/>
      <c r="F20" s="25"/>
      <c r="G20" s="25"/>
    </row>
    <row r="21" spans="1:9" s="29" customFormat="1" ht="18.75" x14ac:dyDescent="0.3">
      <c r="A21" s="31"/>
      <c r="B21" s="25"/>
      <c r="C21" s="25"/>
      <c r="E21" s="25"/>
      <c r="F21" s="25"/>
      <c r="G21" s="25"/>
    </row>
    <row r="22" spans="1:9" s="29" customFormat="1" ht="18.75" x14ac:dyDescent="0.3">
      <c r="A22" s="31"/>
      <c r="B22" s="25"/>
      <c r="C22" s="25"/>
      <c r="E22" s="25"/>
      <c r="F22" s="25"/>
      <c r="G22" s="25"/>
    </row>
    <row r="23" spans="1:9" s="29" customFormat="1" ht="18.75" x14ac:dyDescent="0.3">
      <c r="A23" s="31"/>
      <c r="B23" s="25"/>
      <c r="C23" s="25"/>
      <c r="E23" s="25"/>
      <c r="F23" s="25"/>
      <c r="G23" s="25"/>
    </row>
    <row r="24" spans="1:9" s="29" customFormat="1" ht="18.75" x14ac:dyDescent="0.3">
      <c r="A24" s="31"/>
      <c r="B24" s="25"/>
      <c r="C24" s="25"/>
      <c r="D24" s="30"/>
      <c r="E24" s="25"/>
      <c r="F24" s="31"/>
    </row>
    <row r="25" spans="1:9" s="29" customFormat="1" ht="18.75" x14ac:dyDescent="0.3">
      <c r="A25" s="31"/>
      <c r="B25" s="25"/>
      <c r="C25" s="25"/>
      <c r="D25" s="30"/>
      <c r="E25" s="25"/>
      <c r="F25" s="25"/>
    </row>
    <row r="26" spans="1:9" s="29" customFormat="1" ht="18.75" x14ac:dyDescent="0.3">
      <c r="A26" s="31"/>
      <c r="B26" s="25"/>
      <c r="C26" s="25"/>
      <c r="D26" s="30"/>
      <c r="E26" s="25"/>
      <c r="F26" s="32"/>
    </row>
    <row r="27" spans="1:9" s="34" customFormat="1" ht="18.75" x14ac:dyDescent="0.3">
      <c r="A27" s="31"/>
      <c r="B27" s="25"/>
      <c r="C27" s="25"/>
      <c r="D27" s="33"/>
      <c r="E27" s="33"/>
      <c r="F27" s="33"/>
      <c r="G27" s="33"/>
      <c r="H27" s="33"/>
      <c r="I27" s="33"/>
    </row>
    <row r="28" spans="1:9" s="34" customFormat="1" ht="18.75" x14ac:dyDescent="0.3">
      <c r="A28" s="31"/>
      <c r="B28" s="25"/>
      <c r="C28" s="25"/>
      <c r="D28" s="35"/>
      <c r="E28" s="35"/>
      <c r="F28" s="35"/>
      <c r="G28" s="35"/>
      <c r="H28" s="35"/>
      <c r="I28" s="35"/>
    </row>
    <row r="29" spans="1:9" s="34" customFormat="1" ht="18.75" x14ac:dyDescent="0.3">
      <c r="A29" s="31"/>
      <c r="B29" s="25"/>
      <c r="C29" s="25"/>
      <c r="D29" s="35"/>
      <c r="E29" s="35"/>
      <c r="F29" s="35"/>
      <c r="G29" s="35"/>
      <c r="H29" s="35"/>
      <c r="I29" s="35"/>
    </row>
    <row r="30" spans="1:9" ht="18.75" x14ac:dyDescent="0.2">
      <c r="A30" s="90"/>
      <c r="B30" s="36"/>
      <c r="C30" s="36"/>
      <c r="D30" s="36"/>
      <c r="E30" s="36"/>
      <c r="F30" s="36"/>
      <c r="G30" s="36"/>
      <c r="H30" s="36"/>
      <c r="I30" s="36"/>
    </row>
    <row r="31" spans="1:9" ht="18.75" x14ac:dyDescent="0.2">
      <c r="A31" s="90"/>
      <c r="B31" s="36"/>
      <c r="C31" s="36"/>
      <c r="D31" s="36"/>
      <c r="E31" s="36"/>
      <c r="F31" s="36"/>
      <c r="G31" s="36"/>
      <c r="H31" s="36"/>
      <c r="I31" s="36"/>
    </row>
    <row r="46" spans="1:1" s="37" customFormat="1" ht="15" x14ac:dyDescent="0.2">
      <c r="A46" s="91"/>
    </row>
    <row r="47" spans="1:1" s="37" customFormat="1" ht="15" x14ac:dyDescent="0.2">
      <c r="A47" s="91"/>
    </row>
  </sheetData>
  <sheetProtection selectLockedCells="1"/>
  <dataValidations count="1">
    <dataValidation operator="lessThan" allowBlank="1" showInputMessage="1" showErrorMessage="1" sqref="A1:XFD1048576" xr:uid="{00000000-0002-0000-0100-000000000000}"/>
  </dataValidations>
  <pageMargins left="0.70866141732283472" right="0.70866141732283472" top="0.74803149606299213" bottom="0.74803149606299213" header="0.31496062992125984" footer="0.31496062992125984"/>
  <pageSetup paperSize="9" scale="80" fitToHeight="0" orientation="portrait" r:id="rId1"/>
  <headerFooter>
    <oddFooter xml:space="preserve">&amp;R&amp;"Calibri,Regular"&amp;12&amp;P-1/&amp;N-1  </oddFooter>
    <firstFooter>&amp;R&amp;"Calibri,Regular"ZAGREB, LISTOPAD 2025.</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B73"/>
  <sheetViews>
    <sheetView view="pageBreakPreview" topLeftCell="A61" zoomScaleNormal="100" zoomScaleSheetLayoutView="100" workbookViewId="0">
      <selection activeCell="A11" sqref="A11:XFD11"/>
    </sheetView>
  </sheetViews>
  <sheetFormatPr defaultColWidth="9.140625" defaultRowHeight="15.75" x14ac:dyDescent="0.25"/>
  <cols>
    <col min="1" max="1" width="110.7109375" style="22" customWidth="1"/>
    <col min="2" max="16384" width="9.140625" style="4"/>
  </cols>
  <sheetData>
    <row r="2" spans="1:1" x14ac:dyDescent="0.25">
      <c r="A2" s="24" t="s">
        <v>107</v>
      </c>
    </row>
    <row r="3" spans="1:1" s="7" customFormat="1" x14ac:dyDescent="0.2">
      <c r="A3" s="21"/>
    </row>
    <row r="4" spans="1:1" ht="31.5" x14ac:dyDescent="0.25">
      <c r="A4" s="21" t="s">
        <v>50</v>
      </c>
    </row>
    <row r="5" spans="1:1" x14ac:dyDescent="0.25">
      <c r="A5" s="22" t="s">
        <v>99</v>
      </c>
    </row>
    <row r="6" spans="1:1" ht="31.5" x14ac:dyDescent="0.25">
      <c r="A6" s="22" t="s">
        <v>100</v>
      </c>
    </row>
    <row r="7" spans="1:1" ht="47.25" x14ac:dyDescent="0.25">
      <c r="A7" s="22" t="s">
        <v>101</v>
      </c>
    </row>
    <row r="8" spans="1:1" ht="110.25" x14ac:dyDescent="0.25">
      <c r="A8" s="22" t="s">
        <v>87</v>
      </c>
    </row>
    <row r="9" spans="1:1" ht="31.5" x14ac:dyDescent="0.25">
      <c r="A9" s="22" t="s">
        <v>14</v>
      </c>
    </row>
    <row r="10" spans="1:1" ht="63" x14ac:dyDescent="0.25">
      <c r="A10" s="22" t="s">
        <v>15</v>
      </c>
    </row>
    <row r="11" spans="1:1" x14ac:dyDescent="0.25">
      <c r="A11" s="22" t="s">
        <v>16</v>
      </c>
    </row>
    <row r="12" spans="1:1" ht="47.25" x14ac:dyDescent="0.25">
      <c r="A12" s="22" t="s">
        <v>86</v>
      </c>
    </row>
    <row r="13" spans="1:1" x14ac:dyDescent="0.25">
      <c r="A13" s="22" t="s">
        <v>17</v>
      </c>
    </row>
    <row r="14" spans="1:1" ht="47.25" x14ac:dyDescent="0.25">
      <c r="A14" s="22" t="s">
        <v>18</v>
      </c>
    </row>
    <row r="16" spans="1:1" x14ac:dyDescent="0.25">
      <c r="A16" s="22" t="s">
        <v>19</v>
      </c>
    </row>
    <row r="18" spans="1:1" x14ac:dyDescent="0.25">
      <c r="A18" s="21" t="s">
        <v>20</v>
      </c>
    </row>
    <row r="19" spans="1:1" ht="31.5" x14ac:dyDescent="0.25">
      <c r="A19" s="22" t="s">
        <v>21</v>
      </c>
    </row>
    <row r="20" spans="1:1" ht="47.25" x14ac:dyDescent="0.25">
      <c r="A20" s="22" t="s">
        <v>85</v>
      </c>
    </row>
    <row r="21" spans="1:1" ht="31.5" x14ac:dyDescent="0.25">
      <c r="A21" s="22" t="s">
        <v>109</v>
      </c>
    </row>
    <row r="23" spans="1:1" x14ac:dyDescent="0.25">
      <c r="A23" s="21" t="s">
        <v>22</v>
      </c>
    </row>
    <row r="24" spans="1:1" ht="31.5" x14ac:dyDescent="0.25">
      <c r="A24" s="22" t="s">
        <v>23</v>
      </c>
    </row>
    <row r="25" spans="1:1" ht="31.5" x14ac:dyDescent="0.25">
      <c r="A25" s="22" t="s">
        <v>24</v>
      </c>
    </row>
    <row r="26" spans="1:1" ht="31.5" x14ac:dyDescent="0.25">
      <c r="A26" s="22" t="s">
        <v>108</v>
      </c>
    </row>
    <row r="28" spans="1:1" x14ac:dyDescent="0.25">
      <c r="A28" s="21" t="s">
        <v>25</v>
      </c>
    </row>
    <row r="29" spans="1:1" ht="47.25" x14ac:dyDescent="0.25">
      <c r="A29" s="22" t="s">
        <v>97</v>
      </c>
    </row>
    <row r="30" spans="1:1" x14ac:dyDescent="0.25">
      <c r="A30" s="22" t="s">
        <v>26</v>
      </c>
    </row>
    <row r="31" spans="1:1" x14ac:dyDescent="0.25">
      <c r="A31" s="22" t="s">
        <v>27</v>
      </c>
    </row>
    <row r="32" spans="1:1" x14ac:dyDescent="0.25">
      <c r="A32" s="22" t="s">
        <v>98</v>
      </c>
    </row>
    <row r="34" spans="1:2" x14ac:dyDescent="0.25">
      <c r="A34" s="21" t="s">
        <v>28</v>
      </c>
    </row>
    <row r="35" spans="1:2" x14ac:dyDescent="0.25">
      <c r="A35" s="22" t="s">
        <v>29</v>
      </c>
    </row>
    <row r="36" spans="1:2" ht="31.5" x14ac:dyDescent="0.25">
      <c r="A36" s="22" t="s">
        <v>30</v>
      </c>
    </row>
    <row r="37" spans="1:2" ht="47.25" x14ac:dyDescent="0.25">
      <c r="A37" s="22" t="s">
        <v>31</v>
      </c>
    </row>
    <row r="38" spans="1:2" x14ac:dyDescent="0.25">
      <c r="A38" s="22" t="s">
        <v>32</v>
      </c>
    </row>
    <row r="40" spans="1:2" x14ac:dyDescent="0.25">
      <c r="A40" s="21" t="s">
        <v>33</v>
      </c>
    </row>
    <row r="41" spans="1:2" ht="31.5" x14ac:dyDescent="0.25">
      <c r="A41" s="22" t="s">
        <v>34</v>
      </c>
    </row>
    <row r="42" spans="1:2" x14ac:dyDescent="0.25">
      <c r="A42" s="23" t="s">
        <v>92</v>
      </c>
    </row>
    <row r="43" spans="1:2" x14ac:dyDescent="0.25">
      <c r="A43" s="23" t="s">
        <v>93</v>
      </c>
    </row>
    <row r="44" spans="1:2" x14ac:dyDescent="0.25">
      <c r="A44" s="23" t="s">
        <v>83</v>
      </c>
    </row>
    <row r="45" spans="1:2" ht="31.5" x14ac:dyDescent="0.25">
      <c r="A45" s="23" t="s">
        <v>91</v>
      </c>
    </row>
    <row r="46" spans="1:2" x14ac:dyDescent="0.25">
      <c r="A46" s="23" t="s">
        <v>82</v>
      </c>
    </row>
    <row r="47" spans="1:2" x14ac:dyDescent="0.25">
      <c r="A47" s="23" t="s">
        <v>89</v>
      </c>
      <c r="B47" s="6"/>
    </row>
    <row r="48" spans="1:2" ht="31.5" x14ac:dyDescent="0.25">
      <c r="A48" s="23" t="s">
        <v>94</v>
      </c>
    </row>
    <row r="49" spans="1:1" x14ac:dyDescent="0.25">
      <c r="A49" s="23" t="s">
        <v>84</v>
      </c>
    </row>
    <row r="50" spans="1:1" x14ac:dyDescent="0.25">
      <c r="A50" s="23" t="s">
        <v>35</v>
      </c>
    </row>
    <row r="51" spans="1:1" x14ac:dyDescent="0.25">
      <c r="A51" s="23" t="s">
        <v>36</v>
      </c>
    </row>
    <row r="52" spans="1:1" x14ac:dyDescent="0.25">
      <c r="A52" s="23" t="s">
        <v>37</v>
      </c>
    </row>
    <row r="53" spans="1:1" ht="31.5" x14ac:dyDescent="0.25">
      <c r="A53" s="23" t="s">
        <v>95</v>
      </c>
    </row>
    <row r="54" spans="1:1" ht="31.5" x14ac:dyDescent="0.25">
      <c r="A54" s="23" t="s">
        <v>96</v>
      </c>
    </row>
    <row r="55" spans="1:1" x14ac:dyDescent="0.25">
      <c r="A55" s="23" t="s">
        <v>90</v>
      </c>
    </row>
    <row r="56" spans="1:1" x14ac:dyDescent="0.25">
      <c r="A56" s="23" t="s">
        <v>104</v>
      </c>
    </row>
    <row r="57" spans="1:1" x14ac:dyDescent="0.25">
      <c r="A57" s="23" t="s">
        <v>105</v>
      </c>
    </row>
    <row r="58" spans="1:1" ht="31.5" x14ac:dyDescent="0.25">
      <c r="A58" s="22" t="s">
        <v>38</v>
      </c>
    </row>
    <row r="59" spans="1:1" x14ac:dyDescent="0.25">
      <c r="A59" s="22" t="s">
        <v>39</v>
      </c>
    </row>
    <row r="61" spans="1:1" x14ac:dyDescent="0.25">
      <c r="A61" s="21" t="s">
        <v>40</v>
      </c>
    </row>
    <row r="62" spans="1:1" s="6" customFormat="1" ht="31.5" x14ac:dyDescent="0.25">
      <c r="A62" s="22" t="s">
        <v>41</v>
      </c>
    </row>
    <row r="63" spans="1:1" s="6" customFormat="1" x14ac:dyDescent="0.25">
      <c r="A63" s="22"/>
    </row>
    <row r="64" spans="1:1" s="6" customFormat="1" x14ac:dyDescent="0.25">
      <c r="A64" s="21" t="s">
        <v>42</v>
      </c>
    </row>
    <row r="65" spans="1:1" s="6" customFormat="1" ht="31.5" x14ac:dyDescent="0.25">
      <c r="A65" s="22" t="s">
        <v>43</v>
      </c>
    </row>
    <row r="66" spans="1:1" s="6" customFormat="1" ht="31.5" x14ac:dyDescent="0.25">
      <c r="A66" s="22" t="s">
        <v>44</v>
      </c>
    </row>
    <row r="68" spans="1:1" s="6" customFormat="1" x14ac:dyDescent="0.25">
      <c r="A68" s="21" t="s">
        <v>45</v>
      </c>
    </row>
    <row r="69" spans="1:1" s="6" customFormat="1" ht="47.25" x14ac:dyDescent="0.25">
      <c r="A69" s="22" t="s">
        <v>46</v>
      </c>
    </row>
    <row r="70" spans="1:1" s="6" customFormat="1" x14ac:dyDescent="0.25">
      <c r="A70" s="22" t="s">
        <v>47</v>
      </c>
    </row>
    <row r="71" spans="1:1" s="6" customFormat="1" ht="47.25" x14ac:dyDescent="0.25">
      <c r="A71" s="22" t="s">
        <v>48</v>
      </c>
    </row>
    <row r="72" spans="1:1" s="6" customFormat="1" x14ac:dyDescent="0.25">
      <c r="A72" s="22"/>
    </row>
    <row r="73" spans="1:1" s="6" customFormat="1" ht="31.5" x14ac:dyDescent="0.25">
      <c r="A73" s="21" t="s">
        <v>49</v>
      </c>
    </row>
  </sheetData>
  <sheetProtection selectLockedCells="1"/>
  <pageMargins left="0.70866141732283472" right="0.70866141732283472" top="0.74803149606299213" bottom="0.74803149606299213" header="0.31496062992125984" footer="0.31496062992125984"/>
  <pageSetup paperSize="9" scale="80" fitToHeight="0" orientation="portrait" r:id="rId1"/>
  <headerFooter>
    <oddFooter xml:space="preserve">&amp;R&amp;"Calibri,Regular"&amp;12&amp;P-1/&amp;N-1  </oddFooter>
    <firstFooter>&amp;R&amp;"Calibri,Regular"ZAGREB, LISTOPAD 2025.</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2:A27"/>
  <sheetViews>
    <sheetView view="pageBreakPreview" topLeftCell="A13" zoomScaleNormal="100" zoomScaleSheetLayoutView="100" workbookViewId="0">
      <selection activeCell="A19" sqref="A19"/>
    </sheetView>
  </sheetViews>
  <sheetFormatPr defaultColWidth="9.140625" defaultRowHeight="15.75" x14ac:dyDescent="0.25"/>
  <cols>
    <col min="1" max="1" width="110.7109375" style="22" customWidth="1"/>
    <col min="2" max="16384" width="9.140625" style="4"/>
  </cols>
  <sheetData>
    <row r="2" spans="1:1" x14ac:dyDescent="0.25">
      <c r="A2" s="24" t="s">
        <v>58</v>
      </c>
    </row>
    <row r="3" spans="1:1" x14ac:dyDescent="0.25">
      <c r="A3" s="24"/>
    </row>
    <row r="4" spans="1:1" s="7" customFormat="1" x14ac:dyDescent="0.2">
      <c r="A4" s="21" t="s">
        <v>51</v>
      </c>
    </row>
    <row r="5" spans="1:1" s="5" customFormat="1" ht="31.5" x14ac:dyDescent="0.2">
      <c r="A5" s="22" t="s">
        <v>57</v>
      </c>
    </row>
    <row r="6" spans="1:1" s="5" customFormat="1" ht="31.5" x14ac:dyDescent="0.2">
      <c r="A6" s="22" t="s">
        <v>55</v>
      </c>
    </row>
    <row r="7" spans="1:1" s="7" customFormat="1" x14ac:dyDescent="0.2">
      <c r="A7" s="21"/>
    </row>
    <row r="8" spans="1:1" s="7" customFormat="1" x14ac:dyDescent="0.2">
      <c r="A8" s="21" t="s">
        <v>81</v>
      </c>
    </row>
    <row r="9" spans="1:1" s="5" customFormat="1" ht="63" x14ac:dyDescent="0.2">
      <c r="A9" s="22" t="s">
        <v>74</v>
      </c>
    </row>
    <row r="10" spans="1:1" s="5" customFormat="1" ht="63" x14ac:dyDescent="0.2">
      <c r="A10" s="21" t="s">
        <v>103</v>
      </c>
    </row>
    <row r="11" spans="1:1" s="5" customFormat="1" x14ac:dyDescent="0.2">
      <c r="A11" s="21" t="s">
        <v>75</v>
      </c>
    </row>
    <row r="12" spans="1:1" s="5" customFormat="1" ht="31.5" x14ac:dyDescent="0.2">
      <c r="A12" s="22" t="s">
        <v>76</v>
      </c>
    </row>
    <row r="13" spans="1:1" x14ac:dyDescent="0.25">
      <c r="A13" s="21"/>
    </row>
    <row r="14" spans="1:1" x14ac:dyDescent="0.25">
      <c r="A14" s="21" t="s">
        <v>52</v>
      </c>
    </row>
    <row r="15" spans="1:1" ht="94.5" x14ac:dyDescent="0.25">
      <c r="A15" s="22" t="s">
        <v>106</v>
      </c>
    </row>
    <row r="16" spans="1:1" x14ac:dyDescent="0.25">
      <c r="A16" s="22" t="s">
        <v>78</v>
      </c>
    </row>
    <row r="17" spans="1:1" x14ac:dyDescent="0.25">
      <c r="A17" s="22" t="s">
        <v>79</v>
      </c>
    </row>
    <row r="18" spans="1:1" x14ac:dyDescent="0.25">
      <c r="A18" s="21" t="s">
        <v>77</v>
      </c>
    </row>
    <row r="19" spans="1:1" x14ac:dyDescent="0.25">
      <c r="A19" s="21"/>
    </row>
    <row r="20" spans="1:1" x14ac:dyDescent="0.25">
      <c r="A20" s="21" t="s">
        <v>0</v>
      </c>
    </row>
    <row r="21" spans="1:1" ht="63" x14ac:dyDescent="0.25">
      <c r="A21" s="22" t="s">
        <v>80</v>
      </c>
    </row>
    <row r="23" spans="1:1" x14ac:dyDescent="0.25">
      <c r="A23" s="21" t="s">
        <v>11</v>
      </c>
    </row>
    <row r="24" spans="1:1" ht="63" x14ac:dyDescent="0.25">
      <c r="A24" s="9" t="s">
        <v>54</v>
      </c>
    </row>
    <row r="25" spans="1:1" ht="63" x14ac:dyDescent="0.25">
      <c r="A25" s="9" t="s">
        <v>88</v>
      </c>
    </row>
    <row r="26" spans="1:1" ht="47.25" x14ac:dyDescent="0.25">
      <c r="A26" s="9" t="s">
        <v>53</v>
      </c>
    </row>
    <row r="27" spans="1:1" ht="31.5" x14ac:dyDescent="0.25">
      <c r="A27" s="9" t="s">
        <v>56</v>
      </c>
    </row>
  </sheetData>
  <sheetProtection selectLockedCells="1"/>
  <dataValidations count="1">
    <dataValidation operator="lessThan" allowBlank="1" showInputMessage="1" showErrorMessage="1" sqref="A1:XFD1048576" xr:uid="{00000000-0002-0000-0300-000000000000}"/>
  </dataValidations>
  <pageMargins left="0.70866141732283472" right="0.70866141732283472" top="0.74803149606299213" bottom="0.74803149606299213" header="0.31496062992125984" footer="0.31496062992125984"/>
  <pageSetup paperSize="9" scale="80" fitToHeight="0" orientation="portrait" r:id="rId1"/>
  <headerFooter>
    <oddFooter xml:space="preserve">&amp;R&amp;"Calibri,Regular"&amp;12&amp;P-1/&amp;N-1  </oddFooter>
    <firstFooter>&amp;R&amp;"Calibri,Regular"ZAGREB, LISTOPAD 2025.</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G245"/>
  <sheetViews>
    <sheetView tabSelected="1" view="pageBreakPreview" topLeftCell="A214" zoomScale="85" zoomScaleNormal="85" zoomScaleSheetLayoutView="85" workbookViewId="0">
      <selection activeCell="F241" sqref="F241"/>
    </sheetView>
  </sheetViews>
  <sheetFormatPr defaultColWidth="9.140625" defaultRowHeight="15.75" x14ac:dyDescent="0.25"/>
  <cols>
    <col min="1" max="1" width="5.7109375" style="14" customWidth="1"/>
    <col min="2" max="2" width="55.7109375" style="9" customWidth="1"/>
    <col min="3" max="3" width="8.7109375" style="2" customWidth="1"/>
    <col min="4" max="4" width="11.7109375" style="56" customWidth="1"/>
    <col min="5" max="5" width="11.7109375" style="57" customWidth="1"/>
    <col min="6" max="6" width="17.7109375" style="75" customWidth="1"/>
    <col min="7" max="16384" width="9.140625" style="1"/>
  </cols>
  <sheetData>
    <row r="1" spans="1:6" x14ac:dyDescent="0.25">
      <c r="A1" s="16" t="str">
        <f>"GRAĐEVINA: "&amp;TEXT(NASLOVNICA!A10,)&amp;", "&amp;TEXT(NASLOVNICA!A11,)</f>
        <v xml:space="preserve">GRAĐEVINA: DJEČJE IGRALIŠTE U PODVORNICI, k.č.br. 947 i 938, MB 331767 k.o. PODVORNICA </v>
      </c>
    </row>
    <row r="2" spans="1:6" x14ac:dyDescent="0.25">
      <c r="A2" s="16" t="str">
        <f>"PROJEKT: "&amp;TEXT(NASLOVNICA!A22,)</f>
        <v xml:space="preserve">PROJEKT: IZGRADNJA DJEČJEG IGRALIŠTA U PODVORNICI NA k.č.br. 947, k.o. PODVORNICA </v>
      </c>
    </row>
    <row r="3" spans="1:6" x14ac:dyDescent="0.25">
      <c r="A3" s="16" t="s">
        <v>59</v>
      </c>
      <c r="F3" s="101"/>
    </row>
    <row r="4" spans="1:6" x14ac:dyDescent="0.25">
      <c r="C4" s="49"/>
      <c r="D4" s="58"/>
      <c r="E4" s="59"/>
      <c r="F4" s="76"/>
    </row>
    <row r="5" spans="1:6" s="2" customFormat="1" ht="31.5" x14ac:dyDescent="0.2">
      <c r="A5" s="86" t="s">
        <v>1</v>
      </c>
      <c r="B5" s="85" t="s">
        <v>5</v>
      </c>
      <c r="C5" s="85" t="s">
        <v>2</v>
      </c>
      <c r="D5" s="87" t="s">
        <v>3</v>
      </c>
      <c r="E5" s="88" t="s">
        <v>4</v>
      </c>
      <c r="F5" s="89" t="s">
        <v>8</v>
      </c>
    </row>
    <row r="6" spans="1:6" s="2" customFormat="1" x14ac:dyDescent="0.2">
      <c r="A6" s="14"/>
      <c r="B6" s="8"/>
      <c r="C6" s="50"/>
      <c r="D6" s="60"/>
      <c r="E6" s="61"/>
      <c r="F6" s="77"/>
    </row>
    <row r="7" spans="1:6" x14ac:dyDescent="0.25">
      <c r="A7" s="15" t="s">
        <v>7</v>
      </c>
      <c r="B7" s="10" t="s">
        <v>60</v>
      </c>
      <c r="C7" s="51"/>
      <c r="D7" s="62"/>
      <c r="E7" s="63"/>
      <c r="F7" s="78"/>
    </row>
    <row r="8" spans="1:6" x14ac:dyDescent="0.25">
      <c r="B8" s="8"/>
      <c r="C8" s="50"/>
      <c r="D8" s="60"/>
      <c r="E8" s="64"/>
      <c r="F8" s="79"/>
    </row>
    <row r="9" spans="1:6" x14ac:dyDescent="0.25">
      <c r="A9" s="15" t="str">
        <f>TEXT($A$7,)&amp;"1."</f>
        <v>A.1.</v>
      </c>
      <c r="B9" s="10" t="s">
        <v>170</v>
      </c>
      <c r="C9" s="51"/>
      <c r="D9" s="62"/>
      <c r="E9" s="65"/>
      <c r="F9" s="80"/>
    </row>
    <row r="10" spans="1:6" x14ac:dyDescent="0.25">
      <c r="B10" s="8"/>
      <c r="C10" s="50"/>
      <c r="D10" s="60"/>
      <c r="E10" s="66"/>
      <c r="F10" s="81"/>
    </row>
    <row r="11" spans="1:6" x14ac:dyDescent="0.25">
      <c r="A11" s="14">
        <f>COUNT(A$9:A10)+1</f>
        <v>1</v>
      </c>
      <c r="B11" s="8" t="s">
        <v>68</v>
      </c>
    </row>
    <row r="12" spans="1:6" ht="31.5" x14ac:dyDescent="0.25">
      <c r="B12" s="113" t="s">
        <v>214</v>
      </c>
      <c r="C12" s="2" t="s">
        <v>66</v>
      </c>
      <c r="D12" s="56">
        <v>89</v>
      </c>
      <c r="F12" s="75">
        <f>D12*E12</f>
        <v>0</v>
      </c>
    </row>
    <row r="13" spans="1:6" x14ac:dyDescent="0.25">
      <c r="B13" s="102"/>
    </row>
    <row r="14" spans="1:6" x14ac:dyDescent="0.25">
      <c r="A14" s="14">
        <f>COUNT(A$9:A13)+1</f>
        <v>2</v>
      </c>
      <c r="B14" s="8" t="s">
        <v>117</v>
      </c>
    </row>
    <row r="15" spans="1:6" ht="65.25" x14ac:dyDescent="0.25">
      <c r="B15" s="9" t="s">
        <v>213</v>
      </c>
      <c r="F15" s="79"/>
    </row>
    <row r="16" spans="1:6" x14ac:dyDescent="0.25">
      <c r="B16" s="102" t="s">
        <v>102</v>
      </c>
      <c r="C16" s="2" t="s">
        <v>66</v>
      </c>
      <c r="D16" s="56">
        <v>86</v>
      </c>
      <c r="F16" s="75">
        <f>D16*E16</f>
        <v>0</v>
      </c>
    </row>
    <row r="17" spans="1:6" s="108" customFormat="1" x14ac:dyDescent="0.2">
      <c r="A17" s="103"/>
      <c r="B17" s="104"/>
      <c r="C17" s="105"/>
      <c r="D17" s="105"/>
      <c r="E17" s="106"/>
      <c r="F17" s="107"/>
    </row>
    <row r="18" spans="1:6" s="111" customFormat="1" x14ac:dyDescent="0.25">
      <c r="A18" s="14">
        <f>COUNT(A$9:A17)+1</f>
        <v>3</v>
      </c>
      <c r="B18" s="110" t="s">
        <v>122</v>
      </c>
      <c r="C18" s="105"/>
      <c r="D18" s="105"/>
      <c r="E18" s="106"/>
      <c r="F18" s="107"/>
    </row>
    <row r="19" spans="1:6" s="111" customFormat="1" ht="31.5" x14ac:dyDescent="0.25">
      <c r="A19" s="109"/>
      <c r="B19" s="112" t="s">
        <v>123</v>
      </c>
      <c r="C19" s="105"/>
      <c r="D19" s="105"/>
      <c r="E19" s="106"/>
      <c r="F19" s="107"/>
    </row>
    <row r="20" spans="1:6" s="108" customFormat="1" ht="18" x14ac:dyDescent="0.2">
      <c r="A20" s="103"/>
      <c r="B20" s="104" t="s">
        <v>124</v>
      </c>
      <c r="C20" s="105" t="s">
        <v>67</v>
      </c>
      <c r="D20" s="105">
        <v>12.5</v>
      </c>
      <c r="E20" s="106"/>
      <c r="F20" s="107">
        <f>D20*E20</f>
        <v>0</v>
      </c>
    </row>
    <row r="21" spans="1:6" x14ac:dyDescent="0.25">
      <c r="B21" s="8"/>
    </row>
    <row r="22" spans="1:6" x14ac:dyDescent="0.25">
      <c r="A22" s="14">
        <f>COUNT(A$9:A21)+1</f>
        <v>4</v>
      </c>
      <c r="B22" s="8" t="s">
        <v>120</v>
      </c>
    </row>
    <row r="23" spans="1:6" ht="67.5" x14ac:dyDescent="0.25">
      <c r="B23" s="9" t="s">
        <v>125</v>
      </c>
      <c r="F23" s="79"/>
    </row>
    <row r="24" spans="1:6" ht="18" x14ac:dyDescent="0.25">
      <c r="B24" s="102" t="s">
        <v>121</v>
      </c>
      <c r="C24" s="2" t="s">
        <v>64</v>
      </c>
      <c r="D24" s="56">
        <v>420</v>
      </c>
      <c r="F24" s="75">
        <f>D24*E24</f>
        <v>0</v>
      </c>
    </row>
    <row r="25" spans="1:6" x14ac:dyDescent="0.25">
      <c r="B25" s="8"/>
    </row>
    <row r="26" spans="1:6" x14ac:dyDescent="0.25">
      <c r="A26" s="14">
        <f>COUNT(A$9:A25)+1</f>
        <v>5</v>
      </c>
      <c r="B26" s="8" t="s">
        <v>118</v>
      </c>
    </row>
    <row r="27" spans="1:6" ht="81" x14ac:dyDescent="0.25">
      <c r="B27" s="9" t="s">
        <v>150</v>
      </c>
      <c r="F27" s="79"/>
    </row>
    <row r="28" spans="1:6" ht="33.75" x14ac:dyDescent="0.25">
      <c r="B28" s="102" t="s">
        <v>119</v>
      </c>
      <c r="C28" s="2" t="s">
        <v>66</v>
      </c>
      <c r="D28" s="56">
        <v>178</v>
      </c>
      <c r="F28" s="75">
        <f>D28*E28</f>
        <v>0</v>
      </c>
    </row>
    <row r="29" spans="1:6" x14ac:dyDescent="0.25">
      <c r="B29" s="8"/>
    </row>
    <row r="30" spans="1:6" x14ac:dyDescent="0.25">
      <c r="A30" s="14">
        <f>COUNT(A$9:A29)+1</f>
        <v>6</v>
      </c>
      <c r="B30" s="8" t="s">
        <v>126</v>
      </c>
    </row>
    <row r="31" spans="1:6" ht="112.5" x14ac:dyDescent="0.25">
      <c r="B31" s="9" t="s">
        <v>160</v>
      </c>
      <c r="F31" s="79"/>
    </row>
    <row r="32" spans="1:6" x14ac:dyDescent="0.25">
      <c r="A32" s="14" t="s">
        <v>65</v>
      </c>
      <c r="B32" s="11" t="s">
        <v>127</v>
      </c>
      <c r="C32" s="2" t="s">
        <v>66</v>
      </c>
      <c r="D32" s="56">
        <v>2.5</v>
      </c>
      <c r="F32" s="79">
        <f>D32*E32</f>
        <v>0</v>
      </c>
    </row>
    <row r="33" spans="1:6" x14ac:dyDescent="0.25">
      <c r="A33" s="14" t="str">
        <f>CHAR(CODE(A32)+1)&amp;")"</f>
        <v>b)</v>
      </c>
      <c r="B33" s="11" t="s">
        <v>128</v>
      </c>
      <c r="C33" s="2" t="s">
        <v>66</v>
      </c>
      <c r="D33" s="56">
        <v>5</v>
      </c>
      <c r="F33" s="79">
        <f>D33*E33</f>
        <v>0</v>
      </c>
    </row>
    <row r="34" spans="1:6" x14ac:dyDescent="0.25">
      <c r="A34" s="14" t="str">
        <f>CHAR(CODE(A33)+1)&amp;")"</f>
        <v>c)</v>
      </c>
      <c r="B34" s="11" t="s">
        <v>129</v>
      </c>
      <c r="C34" s="2" t="s">
        <v>61</v>
      </c>
      <c r="D34" s="56">
        <v>40</v>
      </c>
      <c r="F34" s="79">
        <f>D34*E34</f>
        <v>0</v>
      </c>
    </row>
    <row r="35" spans="1:6" x14ac:dyDescent="0.25">
      <c r="A35" s="14" t="str">
        <f>CHAR(CODE(A34)+1)&amp;")"</f>
        <v>d)</v>
      </c>
      <c r="B35" s="11" t="s">
        <v>130</v>
      </c>
      <c r="C35" s="2" t="s">
        <v>64</v>
      </c>
      <c r="D35" s="56">
        <v>30</v>
      </c>
      <c r="F35" s="79">
        <f>D35*E35</f>
        <v>0</v>
      </c>
    </row>
    <row r="36" spans="1:6" x14ac:dyDescent="0.25">
      <c r="B36" s="102"/>
    </row>
    <row r="37" spans="1:6" x14ac:dyDescent="0.25">
      <c r="A37" s="14">
        <f>COUNT(A$9:A36)+1</f>
        <v>7</v>
      </c>
      <c r="B37" s="8" t="s">
        <v>69</v>
      </c>
    </row>
    <row r="38" spans="1:6" ht="63" x14ac:dyDescent="0.25">
      <c r="B38" s="9" t="s">
        <v>131</v>
      </c>
    </row>
    <row r="39" spans="1:6" x14ac:dyDescent="0.25">
      <c r="A39" s="14" t="s">
        <v>65</v>
      </c>
      <c r="B39" s="11" t="s">
        <v>132</v>
      </c>
      <c r="C39" s="2" t="s">
        <v>61</v>
      </c>
      <c r="D39" s="56">
        <v>147</v>
      </c>
      <c r="F39" s="79">
        <f t="shared" ref="F39:F40" si="0">D39*E39</f>
        <v>0</v>
      </c>
    </row>
    <row r="40" spans="1:6" x14ac:dyDescent="0.25">
      <c r="A40" s="14" t="str">
        <f>CHAR(CODE(A39)+1)&amp;")"</f>
        <v>b)</v>
      </c>
      <c r="B40" s="11" t="s">
        <v>133</v>
      </c>
      <c r="C40" s="2" t="s">
        <v>61</v>
      </c>
      <c r="D40" s="56">
        <v>29</v>
      </c>
      <c r="F40" s="79">
        <f t="shared" si="0"/>
        <v>0</v>
      </c>
    </row>
    <row r="42" spans="1:6" s="111" customFormat="1" x14ac:dyDescent="0.25">
      <c r="A42" s="14">
        <f>COUNT(A$9:A41)+1</f>
        <v>8</v>
      </c>
      <c r="B42" s="110" t="s">
        <v>134</v>
      </c>
      <c r="C42" s="105"/>
      <c r="D42" s="105"/>
      <c r="E42" s="106"/>
      <c r="F42" s="107"/>
    </row>
    <row r="43" spans="1:6" s="111" customFormat="1" ht="78.75" x14ac:dyDescent="0.25">
      <c r="A43" s="109"/>
      <c r="B43" s="112" t="s">
        <v>141</v>
      </c>
      <c r="C43" s="105"/>
      <c r="D43" s="105"/>
      <c r="E43" s="106"/>
      <c r="F43" s="107"/>
    </row>
    <row r="44" spans="1:6" s="111" customFormat="1" ht="47.25" x14ac:dyDescent="0.25">
      <c r="A44" s="109"/>
      <c r="B44" s="112" t="s">
        <v>135</v>
      </c>
      <c r="C44" s="105"/>
      <c r="D44" s="105"/>
      <c r="E44" s="106"/>
      <c r="F44" s="107"/>
    </row>
    <row r="45" spans="1:6" s="111" customFormat="1" ht="31.5" x14ac:dyDescent="0.25">
      <c r="A45" s="109"/>
      <c r="B45" s="112" t="s">
        <v>136</v>
      </c>
      <c r="C45" s="105"/>
      <c r="D45" s="105"/>
      <c r="E45" s="106"/>
      <c r="F45" s="107"/>
    </row>
    <row r="46" spans="1:6" s="111" customFormat="1" x14ac:dyDescent="0.25">
      <c r="A46" s="109"/>
      <c r="B46" s="112" t="s">
        <v>137</v>
      </c>
      <c r="C46" s="105" t="s">
        <v>64</v>
      </c>
      <c r="D46" s="105">
        <v>368</v>
      </c>
      <c r="E46" s="106"/>
      <c r="F46" s="107">
        <f>D46*E46</f>
        <v>0</v>
      </c>
    </row>
    <row r="47" spans="1:6" s="111" customFormat="1" x14ac:dyDescent="0.25">
      <c r="A47" s="109"/>
      <c r="B47" s="112"/>
      <c r="C47" s="105"/>
      <c r="D47" s="105"/>
      <c r="E47" s="106"/>
      <c r="F47" s="107"/>
    </row>
    <row r="48" spans="1:6" s="111" customFormat="1" x14ac:dyDescent="0.25">
      <c r="A48" s="14">
        <f>COUNT(A$9:A47)+1</f>
        <v>9</v>
      </c>
      <c r="B48" s="110" t="s">
        <v>138</v>
      </c>
      <c r="C48" s="105"/>
      <c r="D48" s="105"/>
      <c r="E48" s="106"/>
      <c r="F48" s="107"/>
    </row>
    <row r="49" spans="1:6" s="111" customFormat="1" ht="78.75" x14ac:dyDescent="0.25">
      <c r="A49" s="109"/>
      <c r="B49" s="112" t="s">
        <v>142</v>
      </c>
      <c r="C49" s="105"/>
      <c r="D49" s="105"/>
      <c r="E49" s="106"/>
      <c r="F49" s="107"/>
    </row>
    <row r="50" spans="1:6" s="111" customFormat="1" ht="47.25" x14ac:dyDescent="0.25">
      <c r="A50" s="109"/>
      <c r="B50" s="112" t="s">
        <v>139</v>
      </c>
      <c r="C50" s="105"/>
      <c r="D50" s="105"/>
      <c r="E50" s="106"/>
      <c r="F50" s="107"/>
    </row>
    <row r="51" spans="1:6" s="111" customFormat="1" x14ac:dyDescent="0.25">
      <c r="A51" s="109"/>
      <c r="B51" s="112" t="s">
        <v>140</v>
      </c>
      <c r="C51" s="105"/>
      <c r="D51" s="105"/>
      <c r="E51" s="106"/>
      <c r="F51" s="107"/>
    </row>
    <row r="52" spans="1:6" x14ac:dyDescent="0.25">
      <c r="B52" s="112" t="s">
        <v>137</v>
      </c>
      <c r="C52" s="105" t="s">
        <v>64</v>
      </c>
      <c r="D52" s="105">
        <f>D46</f>
        <v>368</v>
      </c>
      <c r="E52" s="106"/>
      <c r="F52" s="107">
        <f>D52*E52</f>
        <v>0</v>
      </c>
    </row>
    <row r="53" spans="1:6" s="111" customFormat="1" x14ac:dyDescent="0.25">
      <c r="A53" s="109"/>
      <c r="B53" s="104"/>
      <c r="C53" s="105"/>
      <c r="D53" s="105"/>
      <c r="E53" s="106"/>
      <c r="F53" s="107"/>
    </row>
    <row r="54" spans="1:6" s="111" customFormat="1" x14ac:dyDescent="0.25">
      <c r="A54" s="14">
        <f>COUNT(A$9:A53)+1</f>
        <v>10</v>
      </c>
      <c r="B54" s="124" t="s">
        <v>70</v>
      </c>
      <c r="C54" s="105"/>
      <c r="D54" s="105"/>
      <c r="E54" s="106"/>
      <c r="F54" s="107"/>
    </row>
    <row r="55" spans="1:6" s="111" customFormat="1" ht="126" x14ac:dyDescent="0.25">
      <c r="A55" s="103"/>
      <c r="B55" s="104" t="s">
        <v>194</v>
      </c>
      <c r="C55" s="105" t="s">
        <v>63</v>
      </c>
      <c r="D55" s="105">
        <v>25</v>
      </c>
      <c r="E55" s="106"/>
      <c r="F55" s="107">
        <f>D55*E55</f>
        <v>0</v>
      </c>
    </row>
    <row r="56" spans="1:6" x14ac:dyDescent="0.25">
      <c r="B56" s="8"/>
    </row>
    <row r="57" spans="1:6" x14ac:dyDescent="0.25">
      <c r="A57" s="14">
        <f>COUNT(A$9:A56)+1</f>
        <v>11</v>
      </c>
      <c r="B57" s="8" t="s">
        <v>143</v>
      </c>
    </row>
    <row r="58" spans="1:6" ht="63" x14ac:dyDescent="0.25">
      <c r="B58" s="9" t="s">
        <v>215</v>
      </c>
      <c r="F58" s="79"/>
    </row>
    <row r="59" spans="1:6" x14ac:dyDescent="0.25">
      <c r="A59" s="14" t="s">
        <v>65</v>
      </c>
      <c r="B59" s="11" t="s">
        <v>127</v>
      </c>
      <c r="C59" s="2" t="s">
        <v>66</v>
      </c>
      <c r="D59" s="56">
        <v>2.5</v>
      </c>
      <c r="F59" s="79">
        <f>D59*E59</f>
        <v>0</v>
      </c>
    </row>
    <row r="60" spans="1:6" x14ac:dyDescent="0.25">
      <c r="A60" s="14" t="str">
        <f>CHAR(CODE(A59)+1)&amp;")"</f>
        <v>b)</v>
      </c>
      <c r="B60" s="11" t="s">
        <v>71</v>
      </c>
      <c r="C60" s="2" t="s">
        <v>66</v>
      </c>
      <c r="D60" s="56">
        <v>2.5</v>
      </c>
      <c r="F60" s="79">
        <f>D60*E60</f>
        <v>0</v>
      </c>
    </row>
    <row r="61" spans="1:6" x14ac:dyDescent="0.25">
      <c r="A61" s="14" t="str">
        <f>CHAR(CODE(A60)+1)&amp;")"</f>
        <v>c)</v>
      </c>
      <c r="B61" s="11" t="s">
        <v>144</v>
      </c>
      <c r="C61" s="2" t="s">
        <v>73</v>
      </c>
      <c r="D61" s="56">
        <v>60</v>
      </c>
      <c r="F61" s="79">
        <f>D61*E61</f>
        <v>0</v>
      </c>
    </row>
    <row r="62" spans="1:6" x14ac:dyDescent="0.25">
      <c r="F62" s="114"/>
    </row>
    <row r="63" spans="1:6" x14ac:dyDescent="0.25">
      <c r="A63" s="14">
        <f>COUNT(A$9:A62)+1</f>
        <v>12</v>
      </c>
      <c r="B63" s="8" t="s">
        <v>145</v>
      </c>
      <c r="F63" s="114"/>
    </row>
    <row r="64" spans="1:6" ht="78.75" x14ac:dyDescent="0.25">
      <c r="B64" s="9" t="s">
        <v>148</v>
      </c>
      <c r="F64" s="114"/>
    </row>
    <row r="65" spans="1:6" x14ac:dyDescent="0.25">
      <c r="A65" s="14" t="s">
        <v>65</v>
      </c>
      <c r="B65" s="11" t="s">
        <v>146</v>
      </c>
      <c r="C65" s="2" t="s">
        <v>66</v>
      </c>
      <c r="D65" s="56">
        <f>D12</f>
        <v>89</v>
      </c>
      <c r="F65" s="114">
        <f>D65*E65</f>
        <v>0</v>
      </c>
    </row>
    <row r="66" spans="1:6" x14ac:dyDescent="0.25">
      <c r="A66" s="14" t="str">
        <f>CHAR(CODE(A65)+1)&amp;")"</f>
        <v>b)</v>
      </c>
      <c r="B66" s="11" t="s">
        <v>147</v>
      </c>
      <c r="C66" s="2" t="s">
        <v>66</v>
      </c>
      <c r="D66" s="56">
        <f>D16-D20</f>
        <v>73.5</v>
      </c>
      <c r="F66" s="114">
        <f>D66*E66</f>
        <v>0</v>
      </c>
    </row>
    <row r="68" spans="1:6" x14ac:dyDescent="0.25">
      <c r="A68" s="15"/>
      <c r="B68" s="10" t="str">
        <f>"UKUPNO - "&amp;TEXT(A9,) &amp;" " &amp;TEXT(B9,)&amp;" (€):"</f>
        <v>UKUPNO - A.1. SPORTSKO IGRALIŠTE (€):</v>
      </c>
      <c r="C68" s="51"/>
      <c r="D68" s="62"/>
      <c r="E68" s="65"/>
      <c r="F68" s="81">
        <f>SUM(F9:F67)</f>
        <v>0</v>
      </c>
    </row>
    <row r="69" spans="1:6" x14ac:dyDescent="0.25">
      <c r="B69" s="8"/>
      <c r="C69" s="50"/>
      <c r="D69" s="60"/>
      <c r="E69" s="66"/>
      <c r="F69" s="81"/>
    </row>
    <row r="70" spans="1:6" x14ac:dyDescent="0.25">
      <c r="B70" s="8"/>
      <c r="C70" s="50"/>
      <c r="D70" s="60"/>
      <c r="E70" s="66"/>
      <c r="F70" s="81"/>
    </row>
    <row r="71" spans="1:6" x14ac:dyDescent="0.25">
      <c r="A71" s="15" t="str">
        <f>TEXT($A$7,)&amp;"2."</f>
        <v>A.2.</v>
      </c>
      <c r="B71" s="10" t="s">
        <v>156</v>
      </c>
      <c r="C71" s="52"/>
      <c r="D71" s="67"/>
      <c r="E71" s="65"/>
      <c r="F71" s="80"/>
    </row>
    <row r="72" spans="1:6" x14ac:dyDescent="0.25">
      <c r="B72" s="8"/>
      <c r="C72" s="50"/>
      <c r="D72" s="60"/>
      <c r="E72" s="66"/>
      <c r="F72" s="81"/>
    </row>
    <row r="73" spans="1:6" x14ac:dyDescent="0.25">
      <c r="A73" s="14">
        <f>COUNT(A$71:A72)+1</f>
        <v>1</v>
      </c>
      <c r="B73" s="8" t="s">
        <v>68</v>
      </c>
    </row>
    <row r="74" spans="1:6" ht="31.5" x14ac:dyDescent="0.25">
      <c r="B74" s="113" t="s">
        <v>214</v>
      </c>
      <c r="C74" s="2" t="s">
        <v>66</v>
      </c>
      <c r="D74" s="56">
        <v>42</v>
      </c>
      <c r="F74" s="75">
        <f>D74*E74</f>
        <v>0</v>
      </c>
    </row>
    <row r="75" spans="1:6" x14ac:dyDescent="0.25">
      <c r="B75" s="8"/>
      <c r="E75" s="66"/>
      <c r="F75" s="81"/>
    </row>
    <row r="76" spans="1:6" x14ac:dyDescent="0.25">
      <c r="A76" s="14">
        <f>COUNT(A$71:A75)+1</f>
        <v>2</v>
      </c>
      <c r="B76" s="8" t="s">
        <v>117</v>
      </c>
    </row>
    <row r="77" spans="1:6" ht="47.25" x14ac:dyDescent="0.25">
      <c r="B77" s="9" t="s">
        <v>216</v>
      </c>
      <c r="F77" s="79"/>
    </row>
    <row r="78" spans="1:6" x14ac:dyDescent="0.25">
      <c r="B78" s="102" t="s">
        <v>102</v>
      </c>
      <c r="C78" s="2" t="s">
        <v>66</v>
      </c>
      <c r="D78" s="56">
        <v>29</v>
      </c>
      <c r="F78" s="75">
        <f>D78*E78</f>
        <v>0</v>
      </c>
    </row>
    <row r="79" spans="1:6" s="108" customFormat="1" x14ac:dyDescent="0.2">
      <c r="A79" s="103"/>
      <c r="B79" s="104"/>
      <c r="C79" s="105"/>
      <c r="D79" s="105"/>
      <c r="E79" s="106"/>
      <c r="F79" s="107"/>
    </row>
    <row r="80" spans="1:6" s="111" customFormat="1" x14ac:dyDescent="0.25">
      <c r="A80" s="14">
        <f>COUNT(A$71:A79)+1</f>
        <v>3</v>
      </c>
      <c r="B80" s="110" t="s">
        <v>122</v>
      </c>
      <c r="C80" s="105"/>
      <c r="D80" s="105"/>
      <c r="E80" s="106"/>
      <c r="F80" s="107"/>
    </row>
    <row r="81" spans="1:6" s="111" customFormat="1" ht="31.5" x14ac:dyDescent="0.25">
      <c r="A81" s="109"/>
      <c r="B81" s="112" t="s">
        <v>123</v>
      </c>
      <c r="C81" s="105"/>
      <c r="D81" s="105"/>
      <c r="E81" s="106"/>
      <c r="F81" s="107"/>
    </row>
    <row r="82" spans="1:6" s="108" customFormat="1" ht="18" x14ac:dyDescent="0.2">
      <c r="A82" s="103"/>
      <c r="B82" s="104" t="s">
        <v>124</v>
      </c>
      <c r="C82" s="105" t="s">
        <v>67</v>
      </c>
      <c r="D82" s="105">
        <v>50</v>
      </c>
      <c r="E82" s="106"/>
      <c r="F82" s="107">
        <f>D82*E82</f>
        <v>0</v>
      </c>
    </row>
    <row r="83" spans="1:6" x14ac:dyDescent="0.25">
      <c r="B83" s="8"/>
    </row>
    <row r="84" spans="1:6" x14ac:dyDescent="0.25">
      <c r="A84" s="14">
        <f>COUNT(A$71:A83)+1</f>
        <v>4</v>
      </c>
      <c r="B84" s="8" t="s">
        <v>120</v>
      </c>
    </row>
    <row r="85" spans="1:6" ht="83.25" x14ac:dyDescent="0.25">
      <c r="B85" s="9" t="s">
        <v>224</v>
      </c>
      <c r="F85" s="79"/>
    </row>
    <row r="86" spans="1:6" ht="18" x14ac:dyDescent="0.25">
      <c r="B86" s="102" t="s">
        <v>121</v>
      </c>
      <c r="C86" s="2" t="s">
        <v>64</v>
      </c>
      <c r="D86" s="56">
        <v>90</v>
      </c>
      <c r="F86" s="75">
        <f>D86*E86</f>
        <v>0</v>
      </c>
    </row>
    <row r="87" spans="1:6" x14ac:dyDescent="0.25">
      <c r="B87" s="8"/>
    </row>
    <row r="88" spans="1:6" x14ac:dyDescent="0.25">
      <c r="A88" s="14">
        <f>COUNT(A$71:A87)+1</f>
        <v>5</v>
      </c>
      <c r="B88" s="8" t="s">
        <v>118</v>
      </c>
    </row>
    <row r="89" spans="1:6" ht="78.75" x14ac:dyDescent="0.25">
      <c r="B89" s="9" t="s">
        <v>149</v>
      </c>
      <c r="F89" s="79"/>
    </row>
    <row r="90" spans="1:6" ht="33.75" x14ac:dyDescent="0.25">
      <c r="B90" s="102" t="s">
        <v>119</v>
      </c>
      <c r="C90" s="2" t="s">
        <v>66</v>
      </c>
      <c r="D90" s="56">
        <f>D86*0.15</f>
        <v>13.5</v>
      </c>
      <c r="F90" s="75">
        <f>D90*E90</f>
        <v>0</v>
      </c>
    </row>
    <row r="91" spans="1:6" x14ac:dyDescent="0.25">
      <c r="B91" s="102"/>
    </row>
    <row r="92" spans="1:6" x14ac:dyDescent="0.25">
      <c r="A92" s="14">
        <f>COUNT(A$71:A91)+1</f>
        <v>6</v>
      </c>
      <c r="B92" s="8" t="s">
        <v>69</v>
      </c>
    </row>
    <row r="93" spans="1:6" ht="63" x14ac:dyDescent="0.25">
      <c r="B93" s="9" t="s">
        <v>131</v>
      </c>
    </row>
    <row r="94" spans="1:6" x14ac:dyDescent="0.25">
      <c r="B94" s="11" t="s">
        <v>132</v>
      </c>
      <c r="C94" s="2" t="s">
        <v>61</v>
      </c>
      <c r="D94" s="56">
        <v>77</v>
      </c>
      <c r="F94" s="79">
        <f t="shared" ref="F94" si="1">D94*E94</f>
        <v>0</v>
      </c>
    </row>
    <row r="95" spans="1:6" x14ac:dyDescent="0.25">
      <c r="B95" s="11"/>
      <c r="F95" s="79"/>
    </row>
    <row r="96" spans="1:6" x14ac:dyDescent="0.25">
      <c r="A96" s="14">
        <f>COUNT(A$71:A95)+1</f>
        <v>7</v>
      </c>
      <c r="B96" s="12" t="s">
        <v>154</v>
      </c>
      <c r="F96" s="79"/>
    </row>
    <row r="97" spans="1:6" ht="110.25" x14ac:dyDescent="0.25">
      <c r="B97" s="11" t="s">
        <v>155</v>
      </c>
      <c r="F97" s="79"/>
    </row>
    <row r="98" spans="1:6" ht="126" x14ac:dyDescent="0.25">
      <c r="B98" s="11" t="s">
        <v>232</v>
      </c>
      <c r="F98" s="79"/>
    </row>
    <row r="99" spans="1:6" ht="47.25" x14ac:dyDescent="0.25">
      <c r="B99" s="11" t="s">
        <v>230</v>
      </c>
      <c r="C99" s="56"/>
    </row>
    <row r="100" spans="1:6" s="118" customFormat="1" x14ac:dyDescent="0.2">
      <c r="A100" s="115"/>
      <c r="B100" s="119" t="s">
        <v>151</v>
      </c>
      <c r="C100" s="116"/>
      <c r="D100" s="116"/>
      <c r="E100" s="116"/>
      <c r="F100" s="117"/>
    </row>
    <row r="101" spans="1:6" s="118" customFormat="1" x14ac:dyDescent="0.2">
      <c r="A101" s="115"/>
      <c r="B101" s="119" t="s">
        <v>152</v>
      </c>
      <c r="C101" s="116"/>
      <c r="D101" s="116"/>
      <c r="E101" s="116"/>
      <c r="F101" s="117"/>
    </row>
    <row r="102" spans="1:6" s="118" customFormat="1" x14ac:dyDescent="0.2">
      <c r="A102" s="115"/>
      <c r="B102" s="119" t="s">
        <v>153</v>
      </c>
      <c r="C102" s="116"/>
      <c r="D102" s="116"/>
      <c r="E102" s="116"/>
      <c r="F102" s="117"/>
    </row>
    <row r="103" spans="1:6" s="121" customFormat="1" ht="18" x14ac:dyDescent="0.2">
      <c r="A103" s="120"/>
      <c r="B103" s="122" t="s">
        <v>222</v>
      </c>
      <c r="C103" s="56" t="s">
        <v>63</v>
      </c>
      <c r="D103" s="56">
        <v>93</v>
      </c>
      <c r="E103" s="57"/>
      <c r="F103" s="75">
        <f>D103*E103</f>
        <v>0</v>
      </c>
    </row>
    <row r="104" spans="1:6" x14ac:dyDescent="0.25">
      <c r="F104" s="114"/>
    </row>
    <row r="105" spans="1:6" x14ac:dyDescent="0.25">
      <c r="A105" s="14">
        <f>COUNT(A$71:A104)+1</f>
        <v>8</v>
      </c>
      <c r="B105" s="8" t="s">
        <v>145</v>
      </c>
      <c r="F105" s="114"/>
    </row>
    <row r="106" spans="1:6" ht="78.75" x14ac:dyDescent="0.25">
      <c r="B106" s="9" t="s">
        <v>148</v>
      </c>
      <c r="F106" s="114"/>
    </row>
    <row r="107" spans="1:6" x14ac:dyDescent="0.25">
      <c r="B107" s="11" t="s">
        <v>146</v>
      </c>
      <c r="C107" s="2" t="s">
        <v>66</v>
      </c>
      <c r="D107" s="56">
        <f>D74</f>
        <v>42</v>
      </c>
      <c r="F107" s="114">
        <f>D107*E107</f>
        <v>0</v>
      </c>
    </row>
    <row r="108" spans="1:6" x14ac:dyDescent="0.25">
      <c r="B108" s="11"/>
    </row>
    <row r="109" spans="1:6" x14ac:dyDescent="0.25">
      <c r="A109" s="15"/>
      <c r="B109" s="10" t="str">
        <f>"UKUPNO - "&amp;TEXT(A71,) &amp;" " &amp;TEXT(B71,)&amp;" (€):"</f>
        <v>UKUPNO - A.2. DJEČJE IGRALIŠTE (€):</v>
      </c>
      <c r="C109" s="51"/>
      <c r="D109" s="62"/>
      <c r="E109" s="65"/>
      <c r="F109" s="81">
        <f>SUM(F71:F108)</f>
        <v>0</v>
      </c>
    </row>
    <row r="110" spans="1:6" x14ac:dyDescent="0.25">
      <c r="B110" s="8"/>
      <c r="C110" s="50"/>
      <c r="D110" s="60"/>
      <c r="E110" s="66"/>
      <c r="F110" s="81"/>
    </row>
    <row r="111" spans="1:6" x14ac:dyDescent="0.25">
      <c r="B111" s="8"/>
      <c r="C111" s="50"/>
      <c r="D111" s="60"/>
      <c r="E111" s="66"/>
      <c r="F111" s="81"/>
    </row>
    <row r="112" spans="1:6" x14ac:dyDescent="0.25">
      <c r="A112" s="15" t="str">
        <f>TEXT($A$7,)&amp;"3."</f>
        <v>A.3.</v>
      </c>
      <c r="B112" s="10" t="s">
        <v>217</v>
      </c>
      <c r="C112" s="51"/>
      <c r="D112" s="62"/>
      <c r="E112" s="65"/>
      <c r="F112" s="80"/>
    </row>
    <row r="113" spans="1:6" x14ac:dyDescent="0.25">
      <c r="B113" s="8"/>
      <c r="E113" s="66"/>
      <c r="F113" s="81"/>
    </row>
    <row r="114" spans="1:6" x14ac:dyDescent="0.25">
      <c r="A114" s="14">
        <f>COUNT(A$112:A113)+1</f>
        <v>1</v>
      </c>
      <c r="B114" s="8" t="s">
        <v>158</v>
      </c>
      <c r="F114" s="114"/>
    </row>
    <row r="115" spans="1:6" ht="110.25" x14ac:dyDescent="0.25">
      <c r="B115" s="9" t="s">
        <v>225</v>
      </c>
      <c r="F115" s="114"/>
    </row>
    <row r="116" spans="1:6" ht="33.75" x14ac:dyDescent="0.25">
      <c r="B116" s="9" t="s">
        <v>159</v>
      </c>
      <c r="F116" s="114"/>
    </row>
    <row r="117" spans="1:6" x14ac:dyDescent="0.25">
      <c r="B117" s="9" t="s">
        <v>161</v>
      </c>
      <c r="F117" s="114"/>
    </row>
    <row r="118" spans="1:6" x14ac:dyDescent="0.25">
      <c r="A118" s="14" t="s">
        <v>65</v>
      </c>
      <c r="B118" s="11" t="s">
        <v>162</v>
      </c>
      <c r="C118" s="2" t="s">
        <v>66</v>
      </c>
      <c r="D118" s="56">
        <v>4</v>
      </c>
      <c r="F118" s="114">
        <f t="shared" ref="F118:F123" si="2">D118*E118</f>
        <v>0</v>
      </c>
    </row>
    <row r="119" spans="1:6" x14ac:dyDescent="0.25">
      <c r="A119" s="14" t="str">
        <f>CHAR(CODE(A118)+1)&amp;")"</f>
        <v>b)</v>
      </c>
      <c r="B119" s="11" t="s">
        <v>163</v>
      </c>
      <c r="C119" s="2" t="s">
        <v>66</v>
      </c>
      <c r="D119" s="56">
        <v>4</v>
      </c>
      <c r="F119" s="114">
        <f t="shared" si="2"/>
        <v>0</v>
      </c>
    </row>
    <row r="120" spans="1:6" x14ac:dyDescent="0.25">
      <c r="A120" s="14" t="str">
        <f t="shared" ref="A120:A123" si="3">CHAR(CODE(A119)+1)&amp;")"</f>
        <v>c)</v>
      </c>
      <c r="B120" s="11" t="s">
        <v>164</v>
      </c>
      <c r="C120" s="2" t="s">
        <v>61</v>
      </c>
      <c r="D120" s="56">
        <v>6</v>
      </c>
      <c r="F120" s="114">
        <f t="shared" si="2"/>
        <v>0</v>
      </c>
    </row>
    <row r="121" spans="1:6" ht="18" x14ac:dyDescent="0.25">
      <c r="A121" s="14" t="str">
        <f t="shared" si="3"/>
        <v>d)</v>
      </c>
      <c r="B121" s="11" t="s">
        <v>72</v>
      </c>
      <c r="C121" s="2" t="s">
        <v>63</v>
      </c>
      <c r="D121" s="56">
        <v>20</v>
      </c>
      <c r="F121" s="114">
        <f t="shared" si="2"/>
        <v>0</v>
      </c>
    </row>
    <row r="122" spans="1:6" x14ac:dyDescent="0.25">
      <c r="A122" s="14" t="str">
        <f t="shared" si="3"/>
        <v>e)</v>
      </c>
      <c r="B122" s="11" t="s">
        <v>165</v>
      </c>
      <c r="C122" s="2" t="s">
        <v>66</v>
      </c>
      <c r="D122" s="56">
        <v>6</v>
      </c>
      <c r="F122" s="114">
        <f t="shared" si="2"/>
        <v>0</v>
      </c>
    </row>
    <row r="123" spans="1:6" x14ac:dyDescent="0.25">
      <c r="A123" s="14" t="str">
        <f t="shared" si="3"/>
        <v>f)</v>
      </c>
      <c r="B123" s="11" t="s">
        <v>166</v>
      </c>
      <c r="C123" s="2" t="s">
        <v>73</v>
      </c>
      <c r="D123" s="56">
        <v>250</v>
      </c>
      <c r="F123" s="114">
        <f t="shared" si="2"/>
        <v>0</v>
      </c>
    </row>
    <row r="124" spans="1:6" x14ac:dyDescent="0.25">
      <c r="F124" s="114"/>
    </row>
    <row r="125" spans="1:6" x14ac:dyDescent="0.25">
      <c r="A125" s="14">
        <f>COUNT(A$112:A124)+1</f>
        <v>2</v>
      </c>
      <c r="B125" s="8" t="s">
        <v>167</v>
      </c>
      <c r="F125" s="114"/>
    </row>
    <row r="126" spans="1:6" ht="94.5" customHeight="1" x14ac:dyDescent="0.25">
      <c r="B126" s="9" t="s">
        <v>233</v>
      </c>
      <c r="F126" s="114"/>
    </row>
    <row r="127" spans="1:6" x14ac:dyDescent="0.25">
      <c r="B127" s="9" t="s">
        <v>161</v>
      </c>
      <c r="F127" s="114"/>
    </row>
    <row r="128" spans="1:6" x14ac:dyDescent="0.25">
      <c r="A128" s="14" t="s">
        <v>65</v>
      </c>
      <c r="B128" s="11" t="s">
        <v>168</v>
      </c>
      <c r="C128" s="2" t="s">
        <v>66</v>
      </c>
      <c r="D128" s="56">
        <v>5.5</v>
      </c>
      <c r="F128" s="114">
        <f>D128*E128</f>
        <v>0</v>
      </c>
    </row>
    <row r="129" spans="1:6" ht="18" x14ac:dyDescent="0.25">
      <c r="A129" s="14" t="str">
        <f>CHAR(CODE(A128)+1)&amp;")"</f>
        <v>b)</v>
      </c>
      <c r="B129" s="11" t="s">
        <v>234</v>
      </c>
      <c r="C129" s="2" t="s">
        <v>63</v>
      </c>
      <c r="D129" s="56">
        <v>4</v>
      </c>
      <c r="F129" s="114">
        <f>D129*E129</f>
        <v>0</v>
      </c>
    </row>
    <row r="130" spans="1:6" x14ac:dyDescent="0.25">
      <c r="A130" s="14" t="str">
        <f t="shared" ref="A130:A132" si="4">CHAR(CODE(A129)+1)&amp;")"</f>
        <v>c)</v>
      </c>
      <c r="B130" s="11" t="s">
        <v>163</v>
      </c>
      <c r="C130" s="2" t="s">
        <v>66</v>
      </c>
      <c r="D130" s="56">
        <v>3.3</v>
      </c>
      <c r="F130" s="114">
        <f>D130*E130</f>
        <v>0</v>
      </c>
    </row>
    <row r="131" spans="1:6" x14ac:dyDescent="0.25">
      <c r="A131" s="14" t="str">
        <f t="shared" si="4"/>
        <v>d)</v>
      </c>
      <c r="B131" s="11" t="s">
        <v>165</v>
      </c>
      <c r="C131" s="2" t="s">
        <v>66</v>
      </c>
      <c r="D131" s="56">
        <v>3</v>
      </c>
      <c r="F131" s="114">
        <f>D131*E131</f>
        <v>0</v>
      </c>
    </row>
    <row r="132" spans="1:6" x14ac:dyDescent="0.25">
      <c r="A132" s="14" t="str">
        <f t="shared" si="4"/>
        <v>e)</v>
      </c>
      <c r="B132" s="11" t="s">
        <v>226</v>
      </c>
      <c r="C132" s="2" t="s">
        <v>73</v>
      </c>
      <c r="D132" s="56">
        <v>180</v>
      </c>
      <c r="F132" s="114">
        <f>D132*E132</f>
        <v>0</v>
      </c>
    </row>
    <row r="133" spans="1:6" s="18" customFormat="1" x14ac:dyDescent="0.25">
      <c r="A133" s="19"/>
      <c r="B133" s="20"/>
      <c r="C133" s="53"/>
      <c r="D133" s="68"/>
      <c r="E133" s="69"/>
      <c r="F133" s="82"/>
    </row>
    <row r="134" spans="1:6" x14ac:dyDescent="0.25">
      <c r="A134" s="14">
        <f>COUNT(A$112:A133)+1</f>
        <v>3</v>
      </c>
      <c r="B134" s="8" t="s">
        <v>227</v>
      </c>
      <c r="F134" s="114"/>
    </row>
    <row r="135" spans="1:6" ht="94.5" x14ac:dyDescent="0.25">
      <c r="B135" s="9" t="s">
        <v>231</v>
      </c>
      <c r="F135" s="114"/>
    </row>
    <row r="136" spans="1:6" x14ac:dyDescent="0.25">
      <c r="B136" s="9" t="s">
        <v>161</v>
      </c>
      <c r="F136" s="114"/>
    </row>
    <row r="137" spans="1:6" x14ac:dyDescent="0.25">
      <c r="A137" s="14" t="s">
        <v>65</v>
      </c>
      <c r="B137" s="11" t="s">
        <v>168</v>
      </c>
      <c r="C137" s="2" t="s">
        <v>66</v>
      </c>
      <c r="D137" s="56">
        <v>2</v>
      </c>
      <c r="F137" s="114">
        <f>D137*E137</f>
        <v>0</v>
      </c>
    </row>
    <row r="138" spans="1:6" ht="18" x14ac:dyDescent="0.25">
      <c r="A138" s="14" t="str">
        <f>CHAR(CODE(A137)+1)&amp;")"</f>
        <v>b)</v>
      </c>
      <c r="B138" s="11" t="s">
        <v>72</v>
      </c>
      <c r="C138" s="2" t="s">
        <v>63</v>
      </c>
      <c r="D138" s="56">
        <v>10</v>
      </c>
      <c r="F138" s="114">
        <f>D138*E138</f>
        <v>0</v>
      </c>
    </row>
    <row r="139" spans="1:6" x14ac:dyDescent="0.25">
      <c r="A139" s="14" t="str">
        <f t="shared" ref="A139:A141" si="5">CHAR(CODE(A138)+1)&amp;")"</f>
        <v>c)</v>
      </c>
      <c r="B139" s="11" t="s">
        <v>163</v>
      </c>
      <c r="C139" s="2" t="s">
        <v>66</v>
      </c>
      <c r="D139" s="56">
        <v>3.3</v>
      </c>
      <c r="F139" s="114">
        <f>D139*E139</f>
        <v>0</v>
      </c>
    </row>
    <row r="140" spans="1:6" x14ac:dyDescent="0.25">
      <c r="A140" s="14" t="str">
        <f t="shared" si="5"/>
        <v>d)</v>
      </c>
      <c r="B140" s="11" t="s">
        <v>165</v>
      </c>
      <c r="C140" s="2" t="s">
        <v>66</v>
      </c>
      <c r="D140" s="56">
        <v>2</v>
      </c>
      <c r="F140" s="114">
        <f>D140*E140</f>
        <v>0</v>
      </c>
    </row>
    <row r="141" spans="1:6" x14ac:dyDescent="0.25">
      <c r="A141" s="14" t="str">
        <f t="shared" si="5"/>
        <v>e)</v>
      </c>
      <c r="B141" s="11" t="s">
        <v>226</v>
      </c>
      <c r="C141" s="2" t="s">
        <v>73</v>
      </c>
      <c r="D141" s="56">
        <v>150</v>
      </c>
      <c r="F141" s="114">
        <f>D141*E141</f>
        <v>0</v>
      </c>
    </row>
    <row r="142" spans="1:6" x14ac:dyDescent="0.25">
      <c r="B142" s="11"/>
      <c r="F142" s="114"/>
    </row>
    <row r="143" spans="1:6" x14ac:dyDescent="0.25">
      <c r="A143" s="15"/>
      <c r="B143" s="10" t="str">
        <f>"UKUPNO - "&amp;TEXT(A112,) &amp;" " &amp;TEXT(B112,)&amp;" (€):"</f>
        <v>UKUPNO - A.3. ULAZI (KOLNI I PJEŠAČKI) (€):</v>
      </c>
      <c r="C143" s="51"/>
      <c r="D143" s="62"/>
      <c r="E143" s="65"/>
      <c r="F143" s="81">
        <f>SUM(F112:F142)</f>
        <v>0</v>
      </c>
    </row>
    <row r="144" spans="1:6" x14ac:dyDescent="0.25">
      <c r="B144" s="8"/>
      <c r="C144" s="50"/>
      <c r="D144" s="60"/>
      <c r="E144" s="66"/>
      <c r="F144" s="81"/>
    </row>
    <row r="145" spans="1:6" x14ac:dyDescent="0.25">
      <c r="B145" s="8"/>
      <c r="C145" s="50"/>
      <c r="D145" s="60"/>
      <c r="E145" s="66"/>
      <c r="F145" s="81"/>
    </row>
    <row r="146" spans="1:6" x14ac:dyDescent="0.25">
      <c r="A146" s="15" t="str">
        <f>TEXT($A$7,)&amp;"4."</f>
        <v>A.4.</v>
      </c>
      <c r="B146" s="10" t="s">
        <v>218</v>
      </c>
      <c r="C146" s="51"/>
      <c r="D146" s="62"/>
      <c r="E146" s="65"/>
      <c r="F146" s="80"/>
    </row>
    <row r="147" spans="1:6" x14ac:dyDescent="0.25">
      <c r="B147" s="8"/>
      <c r="C147" s="50"/>
      <c r="D147" s="60"/>
      <c r="E147" s="66"/>
      <c r="F147" s="81"/>
    </row>
    <row r="148" spans="1:6" x14ac:dyDescent="0.25">
      <c r="A148" s="14">
        <f>COUNT(A$146:A147)+1</f>
        <v>1</v>
      </c>
      <c r="B148" s="8" t="s">
        <v>169</v>
      </c>
    </row>
    <row r="149" spans="1:6" ht="78.75" x14ac:dyDescent="0.25">
      <c r="B149" s="9" t="s">
        <v>223</v>
      </c>
    </row>
    <row r="150" spans="1:6" ht="31.5" x14ac:dyDescent="0.25">
      <c r="A150" s="14" t="s">
        <v>65</v>
      </c>
      <c r="B150" s="11" t="s">
        <v>221</v>
      </c>
      <c r="C150" s="2" t="s">
        <v>62</v>
      </c>
      <c r="D150" s="56">
        <v>1</v>
      </c>
      <c r="F150" s="114">
        <f>D150*E150</f>
        <v>0</v>
      </c>
    </row>
    <row r="151" spans="1:6" x14ac:dyDescent="0.25">
      <c r="A151" s="14" t="str">
        <f>CHAR(CODE(A150)+1)&amp;")"</f>
        <v>b)</v>
      </c>
      <c r="B151" s="11" t="s">
        <v>193</v>
      </c>
      <c r="C151" s="2" t="s">
        <v>62</v>
      </c>
      <c r="D151" s="56">
        <v>1</v>
      </c>
      <c r="F151" s="114">
        <f>D151*E151</f>
        <v>0</v>
      </c>
    </row>
    <row r="152" spans="1:6" x14ac:dyDescent="0.25">
      <c r="B152" s="8"/>
      <c r="C152" s="50"/>
      <c r="D152" s="60"/>
      <c r="E152" s="66"/>
      <c r="F152" s="81"/>
    </row>
    <row r="153" spans="1:6" x14ac:dyDescent="0.25">
      <c r="A153" s="14">
        <f>COUNT(A$146:A152)+1</f>
        <v>2</v>
      </c>
      <c r="B153" s="8" t="s">
        <v>170</v>
      </c>
    </row>
    <row r="154" spans="1:6" ht="78.75" x14ac:dyDescent="0.25">
      <c r="B154" s="9" t="s">
        <v>219</v>
      </c>
      <c r="F154" s="114"/>
    </row>
    <row r="155" spans="1:6" x14ac:dyDescent="0.25">
      <c r="B155" s="11" t="s">
        <v>196</v>
      </c>
      <c r="C155" s="2" t="s">
        <v>62</v>
      </c>
      <c r="D155" s="56">
        <v>1</v>
      </c>
      <c r="F155" s="114">
        <f>D155*E155</f>
        <v>0</v>
      </c>
    </row>
    <row r="156" spans="1:6" x14ac:dyDescent="0.25">
      <c r="B156" s="8"/>
      <c r="C156" s="50"/>
      <c r="D156" s="60"/>
      <c r="E156" s="66"/>
      <c r="F156" s="81"/>
    </row>
    <row r="157" spans="1:6" x14ac:dyDescent="0.25">
      <c r="A157" s="14">
        <f>COUNT(A$146:A156)+1</f>
        <v>3</v>
      </c>
      <c r="B157" s="8" t="s">
        <v>188</v>
      </c>
    </row>
    <row r="158" spans="1:6" ht="31.5" x14ac:dyDescent="0.25">
      <c r="B158" s="9" t="s">
        <v>189</v>
      </c>
      <c r="C158" s="2" t="s">
        <v>61</v>
      </c>
      <c r="D158" s="56">
        <v>120</v>
      </c>
      <c r="F158" s="114">
        <f>D158*E158</f>
        <v>0</v>
      </c>
    </row>
    <row r="160" spans="1:6" x14ac:dyDescent="0.25">
      <c r="A160" s="14">
        <f>COUNT(A$146:A159)+1</f>
        <v>4</v>
      </c>
      <c r="B160" s="8" t="s">
        <v>171</v>
      </c>
      <c r="C160" s="56"/>
    </row>
    <row r="161" spans="1:6" x14ac:dyDescent="0.25">
      <c r="B161" s="9" t="s">
        <v>180</v>
      </c>
      <c r="C161" s="56"/>
    </row>
    <row r="162" spans="1:6" ht="47.25" x14ac:dyDescent="0.25">
      <c r="B162" s="123" t="s">
        <v>172</v>
      </c>
      <c r="C162" s="56"/>
    </row>
    <row r="163" spans="1:6" x14ac:dyDescent="0.25">
      <c r="B163" s="9" t="s">
        <v>173</v>
      </c>
      <c r="C163" s="56"/>
    </row>
    <row r="164" spans="1:6" x14ac:dyDescent="0.25">
      <c r="B164" s="11" t="s">
        <v>174</v>
      </c>
      <c r="C164" s="56"/>
    </row>
    <row r="165" spans="1:6" x14ac:dyDescent="0.25">
      <c r="B165" s="11" t="s">
        <v>175</v>
      </c>
      <c r="C165" s="56"/>
    </row>
    <row r="166" spans="1:6" x14ac:dyDescent="0.25">
      <c r="B166" s="11" t="s">
        <v>176</v>
      </c>
      <c r="C166" s="56"/>
    </row>
    <row r="167" spans="1:6" x14ac:dyDescent="0.25">
      <c r="B167" s="11" t="s">
        <v>177</v>
      </c>
      <c r="C167" s="56"/>
    </row>
    <row r="168" spans="1:6" ht="31.5" x14ac:dyDescent="0.25">
      <c r="B168" s="9" t="s">
        <v>178</v>
      </c>
      <c r="C168" s="56"/>
    </row>
    <row r="169" spans="1:6" x14ac:dyDescent="0.25">
      <c r="B169" s="9" t="s">
        <v>179</v>
      </c>
      <c r="C169" s="56" t="s">
        <v>62</v>
      </c>
      <c r="D169" s="56">
        <v>4</v>
      </c>
      <c r="F169" s="75">
        <f>D169*E169</f>
        <v>0</v>
      </c>
    </row>
    <row r="170" spans="1:6" x14ac:dyDescent="0.25">
      <c r="B170" s="8"/>
    </row>
    <row r="171" spans="1:6" x14ac:dyDescent="0.25">
      <c r="A171" s="14">
        <f>COUNT(A$146:A170)+1</f>
        <v>5</v>
      </c>
      <c r="B171" s="8" t="s">
        <v>181</v>
      </c>
      <c r="C171" s="56"/>
    </row>
    <row r="172" spans="1:6" x14ac:dyDescent="0.25">
      <c r="B172" s="9" t="s">
        <v>187</v>
      </c>
      <c r="C172" s="56"/>
    </row>
    <row r="173" spans="1:6" x14ac:dyDescent="0.25">
      <c r="B173" s="9" t="s">
        <v>173</v>
      </c>
      <c r="C173" s="56"/>
    </row>
    <row r="174" spans="1:6" x14ac:dyDescent="0.25">
      <c r="B174" s="11" t="s">
        <v>182</v>
      </c>
      <c r="C174" s="56"/>
    </row>
    <row r="175" spans="1:6" x14ac:dyDescent="0.25">
      <c r="B175" s="11" t="s">
        <v>183</v>
      </c>
      <c r="C175" s="56"/>
    </row>
    <row r="176" spans="1:6" x14ac:dyDescent="0.25">
      <c r="B176" s="11" t="s">
        <v>184</v>
      </c>
      <c r="C176" s="56"/>
    </row>
    <row r="177" spans="1:6" x14ac:dyDescent="0.25">
      <c r="B177" s="11" t="s">
        <v>185</v>
      </c>
      <c r="C177" s="56"/>
    </row>
    <row r="178" spans="1:6" x14ac:dyDescent="0.25">
      <c r="B178" s="11" t="s">
        <v>186</v>
      </c>
      <c r="C178" s="56"/>
    </row>
    <row r="179" spans="1:6" ht="31.5" x14ac:dyDescent="0.25">
      <c r="B179" s="9" t="s">
        <v>178</v>
      </c>
      <c r="C179" s="56"/>
    </row>
    <row r="180" spans="1:6" x14ac:dyDescent="0.25">
      <c r="B180" s="9" t="s">
        <v>179</v>
      </c>
      <c r="C180" s="56" t="s">
        <v>62</v>
      </c>
      <c r="D180" s="56">
        <f>D169</f>
        <v>4</v>
      </c>
      <c r="F180" s="75">
        <f>D180*E180</f>
        <v>0</v>
      </c>
    </row>
    <row r="181" spans="1:6" x14ac:dyDescent="0.25">
      <c r="B181" s="8"/>
    </row>
    <row r="182" spans="1:6" x14ac:dyDescent="0.25">
      <c r="A182" s="14">
        <f>COUNT(A$146:A181)+1</f>
        <v>6</v>
      </c>
      <c r="B182" s="8" t="s">
        <v>195</v>
      </c>
      <c r="C182" s="56"/>
    </row>
    <row r="183" spans="1:6" ht="94.5" x14ac:dyDescent="0.25">
      <c r="B183" s="9" t="s">
        <v>220</v>
      </c>
      <c r="C183" s="56"/>
    </row>
    <row r="184" spans="1:6" x14ac:dyDescent="0.25">
      <c r="B184" s="9" t="s">
        <v>161</v>
      </c>
      <c r="F184" s="114"/>
    </row>
    <row r="185" spans="1:6" x14ac:dyDescent="0.25">
      <c r="A185" s="14" t="s">
        <v>65</v>
      </c>
      <c r="B185" s="11" t="s">
        <v>190</v>
      </c>
      <c r="C185" s="2" t="s">
        <v>62</v>
      </c>
      <c r="D185" s="56">
        <v>6</v>
      </c>
      <c r="F185" s="114">
        <f>D185*E185</f>
        <v>0</v>
      </c>
    </row>
    <row r="186" spans="1:6" x14ac:dyDescent="0.25">
      <c r="A186" s="14" t="str">
        <f>CHAR(CODE(A185)+1)&amp;")"</f>
        <v>b)</v>
      </c>
      <c r="B186" s="11" t="s">
        <v>191</v>
      </c>
      <c r="C186" s="2" t="s">
        <v>66</v>
      </c>
      <c r="D186" s="56">
        <v>1.5</v>
      </c>
      <c r="F186" s="114">
        <f>D186*E186</f>
        <v>0</v>
      </c>
    </row>
    <row r="187" spans="1:6" ht="18" x14ac:dyDescent="0.25">
      <c r="A187" s="14" t="str">
        <f t="shared" ref="A187" si="6">CHAR(CODE(A186)+1)&amp;")"</f>
        <v>c)</v>
      </c>
      <c r="B187" s="11" t="s">
        <v>192</v>
      </c>
      <c r="C187" s="2" t="s">
        <v>63</v>
      </c>
      <c r="D187" s="56">
        <v>300</v>
      </c>
      <c r="F187" s="114">
        <f>D187*E187</f>
        <v>0</v>
      </c>
    </row>
    <row r="188" spans="1:6" x14ac:dyDescent="0.25">
      <c r="B188" s="11"/>
    </row>
    <row r="189" spans="1:6" ht="31.5" x14ac:dyDescent="0.25">
      <c r="A189" s="15"/>
      <c r="B189" s="10" t="str">
        <f>"UKUPNO - "&amp;TEXT(A146,) &amp;" " &amp;TEXT(B146,)&amp;" (€):"</f>
        <v>UKUPNO - A.4. OPREMA DJEČJEG IGRALIŠTA I SPORTSKOG TERENA (€):</v>
      </c>
      <c r="C189" s="51"/>
      <c r="D189" s="62"/>
      <c r="E189" s="70"/>
      <c r="F189" s="81">
        <f>SUM(F146:F188)</f>
        <v>0</v>
      </c>
    </row>
    <row r="190" spans="1:6" x14ac:dyDescent="0.25">
      <c r="B190" s="8"/>
      <c r="C190" s="50"/>
      <c r="D190" s="60"/>
      <c r="F190" s="81"/>
    </row>
    <row r="191" spans="1:6" x14ac:dyDescent="0.25">
      <c r="B191" s="8"/>
      <c r="C191" s="50"/>
      <c r="F191" s="81"/>
    </row>
    <row r="192" spans="1:6" x14ac:dyDescent="0.25">
      <c r="A192" s="15" t="str">
        <f>TEXT($A$7,)&amp;"5."</f>
        <v>A.5.</v>
      </c>
      <c r="B192" s="10" t="s">
        <v>157</v>
      </c>
      <c r="C192" s="51"/>
      <c r="D192" s="62"/>
      <c r="E192" s="70"/>
      <c r="F192" s="80"/>
    </row>
    <row r="193" spans="1:7" x14ac:dyDescent="0.25">
      <c r="B193" s="8"/>
      <c r="F193" s="81"/>
    </row>
    <row r="194" spans="1:7" x14ac:dyDescent="0.25">
      <c r="A194" s="14">
        <f>COUNT(A$192:A193)+1</f>
        <v>1</v>
      </c>
      <c r="B194" s="8" t="s">
        <v>197</v>
      </c>
      <c r="C194" s="94"/>
      <c r="D194" s="95"/>
      <c r="E194" s="125"/>
      <c r="F194" s="96"/>
    </row>
    <row r="195" spans="1:7" ht="31.5" x14ac:dyDescent="0.25">
      <c r="B195" s="9" t="s">
        <v>198</v>
      </c>
      <c r="C195" s="94"/>
      <c r="D195" s="95"/>
      <c r="E195" s="125"/>
      <c r="F195" s="126"/>
    </row>
    <row r="196" spans="1:7" x14ac:dyDescent="0.25">
      <c r="B196" s="9" t="s">
        <v>199</v>
      </c>
      <c r="C196" s="94"/>
      <c r="D196" s="95"/>
      <c r="E196" s="125"/>
      <c r="F196" s="126"/>
    </row>
    <row r="197" spans="1:7" x14ac:dyDescent="0.25">
      <c r="B197" s="11" t="s">
        <v>200</v>
      </c>
      <c r="C197" s="94"/>
      <c r="D197" s="95"/>
      <c r="E197" s="125"/>
      <c r="F197" s="126"/>
    </row>
    <row r="198" spans="1:7" ht="31.5" x14ac:dyDescent="0.25">
      <c r="B198" s="11" t="s">
        <v>201</v>
      </c>
      <c r="C198" s="94"/>
      <c r="D198" s="95"/>
      <c r="E198" s="125"/>
      <c r="F198" s="126"/>
    </row>
    <row r="199" spans="1:7" x14ac:dyDescent="0.25">
      <c r="B199" s="11" t="s">
        <v>202</v>
      </c>
      <c r="C199" s="94"/>
      <c r="D199" s="95"/>
      <c r="E199" s="125"/>
      <c r="F199" s="126"/>
    </row>
    <row r="200" spans="1:7" x14ac:dyDescent="0.25">
      <c r="B200" s="11" t="s">
        <v>203</v>
      </c>
      <c r="C200" s="94"/>
      <c r="D200" s="95"/>
      <c r="E200" s="125"/>
      <c r="F200" s="126"/>
    </row>
    <row r="201" spans="1:7" x14ac:dyDescent="0.25">
      <c r="B201" s="9" t="s">
        <v>204</v>
      </c>
      <c r="C201" s="94" t="s">
        <v>64</v>
      </c>
      <c r="D201" s="95">
        <v>150</v>
      </c>
      <c r="E201" s="125"/>
      <c r="F201" s="96">
        <f>D201*E201</f>
        <v>0</v>
      </c>
    </row>
    <row r="202" spans="1:7" x14ac:dyDescent="0.25">
      <c r="B202" s="102"/>
      <c r="G202" s="127"/>
    </row>
    <row r="203" spans="1:7" x14ac:dyDescent="0.25">
      <c r="A203" s="14">
        <f>COUNT(A$192:A202)+1</f>
        <v>2</v>
      </c>
      <c r="B203" s="128" t="s">
        <v>206</v>
      </c>
      <c r="G203" s="127"/>
    </row>
    <row r="204" spans="1:7" ht="31.5" x14ac:dyDescent="0.25">
      <c r="B204" s="102" t="s">
        <v>205</v>
      </c>
      <c r="C204" s="2" t="s">
        <v>62</v>
      </c>
      <c r="D204" s="56">
        <v>4</v>
      </c>
      <c r="F204" s="75">
        <f>D204*E204</f>
        <v>0</v>
      </c>
      <c r="G204" s="127"/>
    </row>
    <row r="205" spans="1:7" x14ac:dyDescent="0.25">
      <c r="B205" s="8"/>
      <c r="C205" s="50"/>
      <c r="D205" s="60"/>
      <c r="E205" s="66"/>
      <c r="F205" s="81"/>
    </row>
    <row r="206" spans="1:7" s="108" customFormat="1" x14ac:dyDescent="0.2">
      <c r="A206" s="14">
        <f>COUNT(A$192:A205)+1</f>
        <v>3</v>
      </c>
      <c r="B206" s="124" t="s">
        <v>208</v>
      </c>
      <c r="C206" s="105"/>
      <c r="D206" s="105"/>
      <c r="E206" s="106"/>
      <c r="F206" s="107"/>
    </row>
    <row r="207" spans="1:7" s="108" customFormat="1" ht="113.1" customHeight="1" x14ac:dyDescent="0.2">
      <c r="A207" s="103"/>
      <c r="B207" s="113" t="s">
        <v>210</v>
      </c>
      <c r="C207" s="105"/>
      <c r="D207" s="105"/>
      <c r="E207" s="106"/>
      <c r="F207" s="107"/>
    </row>
    <row r="208" spans="1:7" s="108" customFormat="1" ht="31.5" x14ac:dyDescent="0.2">
      <c r="A208" s="103"/>
      <c r="B208" s="104" t="s">
        <v>209</v>
      </c>
      <c r="C208" s="105"/>
      <c r="D208" s="105"/>
      <c r="E208" s="106"/>
      <c r="F208" s="107"/>
    </row>
    <row r="209" spans="1:6" s="111" customFormat="1" x14ac:dyDescent="0.25">
      <c r="A209" s="109"/>
      <c r="B209" s="129" t="s">
        <v>211</v>
      </c>
      <c r="C209" s="105"/>
      <c r="D209" s="105"/>
      <c r="E209" s="106"/>
      <c r="F209" s="107"/>
    </row>
    <row r="210" spans="1:6" s="111" customFormat="1" ht="31.5" x14ac:dyDescent="0.25">
      <c r="A210" s="109"/>
      <c r="B210" s="104" t="s">
        <v>212</v>
      </c>
      <c r="C210" s="105" t="s">
        <v>62</v>
      </c>
      <c r="D210" s="105">
        <f>D213</f>
        <v>141</v>
      </c>
      <c r="E210" s="106"/>
      <c r="F210" s="107">
        <f>D210*E210</f>
        <v>0</v>
      </c>
    </row>
    <row r="211" spans="1:6" x14ac:dyDescent="0.25">
      <c r="B211" s="8"/>
      <c r="C211" s="50"/>
      <c r="D211" s="60"/>
      <c r="E211" s="66"/>
      <c r="F211" s="81"/>
    </row>
    <row r="212" spans="1:6" s="111" customFormat="1" x14ac:dyDescent="0.25">
      <c r="A212" s="14">
        <f>COUNT(A$192:A211)+1</f>
        <v>4</v>
      </c>
      <c r="B212" s="124" t="s">
        <v>207</v>
      </c>
      <c r="C212" s="105"/>
      <c r="D212" s="105"/>
      <c r="E212" s="106"/>
      <c r="F212" s="107"/>
    </row>
    <row r="213" spans="1:6" s="111" customFormat="1" ht="126" x14ac:dyDescent="0.25">
      <c r="A213" s="109"/>
      <c r="B213" s="104" t="s">
        <v>235</v>
      </c>
      <c r="C213" s="105" t="s">
        <v>62</v>
      </c>
      <c r="D213" s="105">
        <v>141</v>
      </c>
      <c r="E213" s="106"/>
      <c r="F213" s="107">
        <f>D213*E213</f>
        <v>0</v>
      </c>
    </row>
    <row r="214" spans="1:6" s="108" customFormat="1" x14ac:dyDescent="0.2">
      <c r="A214" s="103"/>
      <c r="B214" s="104"/>
      <c r="C214" s="105"/>
      <c r="D214" s="105"/>
      <c r="E214" s="106"/>
      <c r="F214" s="107"/>
    </row>
    <row r="215" spans="1:6" s="111" customFormat="1" x14ac:dyDescent="0.25">
      <c r="A215" s="14">
        <f>COUNT(A$192:A214)+1</f>
        <v>5</v>
      </c>
      <c r="B215" s="124" t="s">
        <v>228</v>
      </c>
      <c r="C215" s="105"/>
      <c r="D215" s="105"/>
      <c r="E215" s="106"/>
      <c r="F215" s="107"/>
    </row>
    <row r="216" spans="1:6" s="111" customFormat="1" ht="17.45" customHeight="1" x14ac:dyDescent="0.25">
      <c r="A216" s="109"/>
      <c r="B216" s="104" t="s">
        <v>229</v>
      </c>
      <c r="C216" s="94" t="s">
        <v>64</v>
      </c>
      <c r="D216" s="95">
        <v>370</v>
      </c>
      <c r="E216" s="125"/>
      <c r="F216" s="96">
        <f>D216*E216</f>
        <v>0</v>
      </c>
    </row>
    <row r="217" spans="1:6" s="111" customFormat="1" x14ac:dyDescent="0.25">
      <c r="A217" s="109"/>
      <c r="B217" s="104"/>
      <c r="C217" s="105"/>
      <c r="D217" s="105"/>
      <c r="E217" s="106"/>
      <c r="F217" s="107"/>
    </row>
    <row r="218" spans="1:6" x14ac:dyDescent="0.25">
      <c r="A218" s="15"/>
      <c r="B218" s="10" t="str">
        <f>"UKUPNO - "&amp;TEXT(A192,) &amp;" " &amp;TEXT(B192,)&amp;" (€):"</f>
        <v>UKUPNO - A.5. HORTIKULTURA (€):</v>
      </c>
      <c r="C218" s="51"/>
      <c r="D218" s="62"/>
      <c r="E218" s="65"/>
      <c r="F218" s="81">
        <f>SUM(F192:F217)</f>
        <v>0</v>
      </c>
    </row>
    <row r="219" spans="1:6" x14ac:dyDescent="0.25">
      <c r="B219" s="8"/>
      <c r="D219" s="60"/>
      <c r="E219" s="66"/>
      <c r="F219" s="81"/>
    </row>
    <row r="220" spans="1:6" x14ac:dyDescent="0.25">
      <c r="B220" s="8"/>
      <c r="D220" s="60"/>
      <c r="E220" s="66"/>
      <c r="F220" s="81"/>
    </row>
    <row r="221" spans="1:6" x14ac:dyDescent="0.25">
      <c r="B221" s="8"/>
      <c r="D221" s="60"/>
      <c r="E221" s="66"/>
      <c r="F221" s="81"/>
    </row>
    <row r="222" spans="1:6" x14ac:dyDescent="0.25">
      <c r="A222" s="17"/>
      <c r="B222" s="93" t="str">
        <f>"REKAPITULACIJA - "&amp;TEXT(A7,) &amp;" " &amp;TEXT(B7,)</f>
        <v>REKAPITULACIJA - A. GRAĐEVINSKO - OBRTNIČKI RADOVI</v>
      </c>
      <c r="C222" s="54"/>
      <c r="D222" s="71"/>
      <c r="E222" s="72"/>
      <c r="F222" s="83"/>
    </row>
    <row r="223" spans="1:6" x14ac:dyDescent="0.25">
      <c r="B223" s="13"/>
      <c r="C223" s="55"/>
      <c r="D223" s="73"/>
      <c r="E223" s="74"/>
      <c r="F223" s="84"/>
    </row>
    <row r="224" spans="1:6" x14ac:dyDescent="0.25">
      <c r="A224" s="14" t="str">
        <f>A9</f>
        <v>A.1.</v>
      </c>
      <c r="B224" s="8" t="str">
        <f>B9</f>
        <v>SPORTSKO IGRALIŠTE</v>
      </c>
      <c r="C224" s="50"/>
      <c r="D224" s="60"/>
      <c r="E224" s="66"/>
      <c r="F224" s="81">
        <f>F68</f>
        <v>0</v>
      </c>
    </row>
    <row r="225" spans="1:6" x14ac:dyDescent="0.25">
      <c r="B225" s="8"/>
      <c r="C225" s="55"/>
      <c r="D225" s="73"/>
      <c r="E225" s="74"/>
      <c r="F225" s="84"/>
    </row>
    <row r="226" spans="1:6" x14ac:dyDescent="0.25">
      <c r="A226" s="14" t="str">
        <f>A71</f>
        <v>A.2.</v>
      </c>
      <c r="B226" s="8" t="str">
        <f>B71</f>
        <v>DJEČJE IGRALIŠTE</v>
      </c>
      <c r="C226" s="50"/>
      <c r="D226" s="60"/>
      <c r="E226" s="66"/>
      <c r="F226" s="81">
        <f>F109</f>
        <v>0</v>
      </c>
    </row>
    <row r="227" spans="1:6" x14ac:dyDescent="0.25">
      <c r="B227" s="8"/>
      <c r="E227" s="66"/>
      <c r="F227" s="81"/>
    </row>
    <row r="228" spans="1:6" x14ac:dyDescent="0.25">
      <c r="A228" s="14" t="str">
        <f>A112</f>
        <v>A.3.</v>
      </c>
      <c r="B228" s="8" t="str">
        <f>B112</f>
        <v>ULAZI (KOLNI I PJEŠAČKI)</v>
      </c>
      <c r="C228" s="50"/>
      <c r="D228" s="60"/>
      <c r="E228" s="66"/>
      <c r="F228" s="81">
        <f>F143</f>
        <v>0</v>
      </c>
    </row>
    <row r="229" spans="1:6" x14ac:dyDescent="0.25">
      <c r="B229" s="8"/>
      <c r="E229" s="66"/>
      <c r="F229" s="81"/>
    </row>
    <row r="230" spans="1:6" s="3" customFormat="1" x14ac:dyDescent="0.2">
      <c r="A230" s="14" t="str">
        <f>A146</f>
        <v>A.4.</v>
      </c>
      <c r="B230" s="8" t="str">
        <f>B146</f>
        <v>OPREMA DJEČJEG IGRALIŠTA I SPORTSKOG TERENA</v>
      </c>
      <c r="C230" s="50"/>
      <c r="D230" s="60"/>
      <c r="E230" s="66"/>
      <c r="F230" s="81">
        <f>F189</f>
        <v>0</v>
      </c>
    </row>
    <row r="231" spans="1:6" s="3" customFormat="1" x14ac:dyDescent="0.2">
      <c r="A231" s="14"/>
      <c r="B231" s="8"/>
      <c r="C231" s="2"/>
      <c r="D231" s="56"/>
      <c r="E231" s="57"/>
      <c r="F231" s="75"/>
    </row>
    <row r="232" spans="1:6" s="3" customFormat="1" x14ac:dyDescent="0.2">
      <c r="A232" s="14" t="str">
        <f>A192</f>
        <v>A.5.</v>
      </c>
      <c r="B232" s="8" t="str">
        <f>B192</f>
        <v>HORTIKULTURA</v>
      </c>
      <c r="C232" s="50"/>
      <c r="D232" s="60"/>
      <c r="E232" s="66"/>
      <c r="F232" s="81">
        <f>F218</f>
        <v>0</v>
      </c>
    </row>
    <row r="233" spans="1:6" x14ac:dyDescent="0.25">
      <c r="B233" s="8"/>
      <c r="C233" s="50"/>
      <c r="D233" s="60"/>
      <c r="E233" s="66"/>
      <c r="F233" s="81"/>
    </row>
    <row r="234" spans="1:6" s="3" customFormat="1" x14ac:dyDescent="0.2">
      <c r="A234" s="15"/>
      <c r="B234" s="10" t="str">
        <f>"UKUPNO - "&amp;TEXT(A7,) &amp;" " &amp;TEXT(B7,)&amp;" (€):"</f>
        <v>UKUPNO - A. GRAĐEVINSKO - OBRTNIČKI RADOVI (€):</v>
      </c>
      <c r="C234" s="51"/>
      <c r="D234" s="67"/>
      <c r="E234" s="65"/>
      <c r="F234" s="81">
        <f>SUM(F222:F233)</f>
        <v>0</v>
      </c>
    </row>
    <row r="235" spans="1:6" x14ac:dyDescent="0.25">
      <c r="C235" s="94"/>
      <c r="D235" s="95"/>
      <c r="E235" s="95"/>
      <c r="F235" s="96"/>
    </row>
    <row r="236" spans="1:6" x14ac:dyDescent="0.25">
      <c r="B236" s="9" t="s">
        <v>115</v>
      </c>
      <c r="C236" s="94"/>
      <c r="D236" s="95"/>
      <c r="E236" s="95"/>
      <c r="F236" s="96">
        <f>F234*0.25</f>
        <v>0</v>
      </c>
    </row>
    <row r="237" spans="1:6" x14ac:dyDescent="0.25">
      <c r="C237" s="94"/>
      <c r="D237" s="95"/>
      <c r="E237" s="95"/>
      <c r="F237" s="96"/>
    </row>
    <row r="238" spans="1:6" s="3" customFormat="1" x14ac:dyDescent="0.2">
      <c r="A238" s="15"/>
      <c r="B238" s="10" t="s">
        <v>116</v>
      </c>
      <c r="C238" s="97"/>
      <c r="D238" s="98"/>
      <c r="E238" s="99"/>
      <c r="F238" s="100">
        <f>SUM(F234:F237)</f>
        <v>0</v>
      </c>
    </row>
    <row r="241" spans="2:3" x14ac:dyDescent="0.25">
      <c r="B241"/>
      <c r="C241" s="133"/>
    </row>
    <row r="242" spans="2:3" x14ac:dyDescent="0.25">
      <c r="B242"/>
      <c r="C242" s="134" t="s">
        <v>237</v>
      </c>
    </row>
    <row r="243" spans="2:3" x14ac:dyDescent="0.25">
      <c r="B243"/>
      <c r="C243"/>
    </row>
    <row r="244" spans="2:3" x14ac:dyDescent="0.25">
      <c r="B244"/>
      <c r="C244"/>
    </row>
    <row r="245" spans="2:3" x14ac:dyDescent="0.25">
      <c r="B245"/>
      <c r="C245" s="135" t="s">
        <v>238</v>
      </c>
    </row>
  </sheetData>
  <sheetProtection selectLockedCells="1"/>
  <phoneticPr fontId="3" type="noConversion"/>
  <dataValidations count="1">
    <dataValidation operator="lessThan" allowBlank="1" showInputMessage="1" showErrorMessage="1" sqref="A150:D151 A62:F66 A67:XFD103 A104:F107 A120:XFD123 A124:F129 A134:F138 E150:F150 A184:F186 E151:XFD151 A108:XFD113 A152:XFD154 A156:XFD183 A155:F155 A187:XFD201 A202:F204 A209:F210 A114:F119 A1:XFD61 A205:XFD208 A130:XFD133 A139:XFD149 A211:XFD1048576" xr:uid="{00000000-0002-0000-0400-000000000000}"/>
  </dataValidations>
  <pageMargins left="0.70866141732283472" right="0.70866141732283472" top="0.74803149606299213" bottom="0.74803149606299213" header="0.31496062992125984" footer="0.31496062992125984"/>
  <pageSetup paperSize="9" scale="80" fitToHeight="0" orientation="portrait" r:id="rId1"/>
  <headerFooter>
    <oddFooter xml:space="preserve">&amp;R&amp;"Calibri,Regular"&amp;12&amp;P-1/&amp;N-1  </oddFooter>
    <firstFooter>&amp;R&amp;"Calibri,Regular"ZAGREB, LISTOPAD 2025.</firstFooter>
  </headerFooter>
  <rowBreaks count="4" manualBreakCount="4">
    <brk id="36" max="5" man="1"/>
    <brk id="91" max="5" man="1"/>
    <brk id="111" max="5" man="1"/>
    <brk id="211"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B2F4520036CF4EA3999548D9AC73BD" ma:contentTypeVersion="9" ma:contentTypeDescription="Create a new document." ma:contentTypeScope="" ma:versionID="e47dc042ace8e93b0513bb56e0978998">
  <xsd:schema xmlns:xsd="http://www.w3.org/2001/XMLSchema" xmlns:xs="http://www.w3.org/2001/XMLSchema" xmlns:p="http://schemas.microsoft.com/office/2006/metadata/properties" xmlns:ns2="ea7aa60c-0ed7-4395-902d-b3de6e05fa4f" xmlns:ns3="3c470b74-11a0-4239-9214-1bb725a09585" targetNamespace="http://schemas.microsoft.com/office/2006/metadata/properties" ma:root="true" ma:fieldsID="650cd5546075edea8a2fd09b43588579" ns2:_="" ns3:_="">
    <xsd:import namespace="ea7aa60c-0ed7-4395-902d-b3de6e05fa4f"/>
    <xsd:import namespace="3c470b74-11a0-4239-9214-1bb725a095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7aa60c-0ed7-4395-902d-b3de6e05fa4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470b74-11a0-4239-9214-1bb725a095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E97897-EF73-4B0C-A8AD-F6564E7C568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3c470b74-11a0-4239-9214-1bb725a09585"/>
    <ds:schemaRef ds:uri="http://purl.org/dc/terms/"/>
    <ds:schemaRef ds:uri="http://schemas.openxmlformats.org/package/2006/metadata/core-properties"/>
    <ds:schemaRef ds:uri="ea7aa60c-0ed7-4395-902d-b3de6e05fa4f"/>
    <ds:schemaRef ds:uri="http://www.w3.org/XML/1998/namespace"/>
    <ds:schemaRef ds:uri="http://purl.org/dc/dcmitype/"/>
  </ds:schemaRefs>
</ds:datastoreItem>
</file>

<file path=customXml/itemProps2.xml><?xml version="1.0" encoding="utf-8"?>
<ds:datastoreItem xmlns:ds="http://schemas.openxmlformats.org/officeDocument/2006/customXml" ds:itemID="{1A310E3C-6436-40C1-A879-338F5D9275E0}">
  <ds:schemaRefs>
    <ds:schemaRef ds:uri="http://schemas.microsoft.com/sharepoint/v3/contenttype/forms"/>
  </ds:schemaRefs>
</ds:datastoreItem>
</file>

<file path=customXml/itemProps3.xml><?xml version="1.0" encoding="utf-8"?>
<ds:datastoreItem xmlns:ds="http://schemas.openxmlformats.org/officeDocument/2006/customXml" ds:itemID="{F83CE85D-A432-43C9-B3C9-E0CF78F62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7aa60c-0ed7-4395-902d-b3de6e05fa4f"/>
    <ds:schemaRef ds:uri="3c470b74-11a0-4239-9214-1bb725a095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6</vt:i4>
      </vt:variant>
    </vt:vector>
  </HeadingPairs>
  <TitlesOfParts>
    <vt:vector size="11" baseType="lpstr">
      <vt:lpstr>NASLOVNICA</vt:lpstr>
      <vt:lpstr>SADRŽAJ</vt:lpstr>
      <vt:lpstr>OPĆI I POSEBNI UVJETI GRAĐENJA</vt:lpstr>
      <vt:lpstr>OPĆI UVJETI_GRAĐ</vt:lpstr>
      <vt:lpstr>A_GRAĐ-OBRT</vt:lpstr>
      <vt:lpstr>'A_GRAĐ-OBRT'!Ispis_naslova</vt:lpstr>
      <vt:lpstr>'A_GRAĐ-OBRT'!Podrucje_ispisa</vt:lpstr>
      <vt:lpstr>NASLOVNICA!Podrucje_ispisa</vt:lpstr>
      <vt:lpstr>'OPĆI I POSEBNI UVJETI GRAĐENJA'!Podrucje_ispisa</vt:lpstr>
      <vt:lpstr>'OPĆI UVJETI_GRAĐ'!Podrucje_ispisa</vt:lpstr>
      <vt:lpstr>SADRŽAJ!Podrucje_ispisa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ARRAKIS d.o.o.</dc:creator>
  <cp:lastModifiedBy>Kristina Bradić</cp:lastModifiedBy>
  <cp:lastPrinted>2025-12-19T09:07:15Z</cp:lastPrinted>
  <dcterms:created xsi:type="dcterms:W3CDTF">2006-08-07T06:01:52Z</dcterms:created>
  <dcterms:modified xsi:type="dcterms:W3CDTF">2026-07-31T06:08:40Z</dcterms:modified>
</cp:coreProperties>
</file>